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30" yWindow="405" windowWidth="9300" windowHeight="8010" firstSheet="2" activeTab="4"/>
  </bookViews>
  <sheets>
    <sheet name="понедельник 1 нед." sheetId="1" r:id="rId1"/>
    <sheet name="вторник 1 нед" sheetId="2" r:id="rId2"/>
    <sheet name="среда 1 нед." sheetId="3" r:id="rId3"/>
    <sheet name="четверг 1 нед." sheetId="4" r:id="rId4"/>
    <sheet name="суббота 1 нед." sheetId="6" r:id="rId5"/>
    <sheet name="пятница 1 нед " sheetId="7" r:id="rId6"/>
  </sheets>
  <calcPr calcId="124519"/>
</workbook>
</file>

<file path=xl/calcChain.xml><?xml version="1.0" encoding="utf-8"?>
<calcChain xmlns="http://schemas.openxmlformats.org/spreadsheetml/2006/main">
  <c r="O14" i="7"/>
  <c r="O12"/>
  <c r="N12"/>
  <c r="O11"/>
  <c r="V4" i="1"/>
  <c r="E12"/>
  <c r="E13" s="1"/>
  <c r="E15" s="1"/>
  <c r="N14" i="7" l="1"/>
  <c r="N11"/>
  <c r="J11"/>
  <c r="J12" s="1"/>
  <c r="J14" s="1"/>
  <c r="R12" i="1"/>
  <c r="Q12" i="2"/>
  <c r="X9" i="7"/>
  <c r="T4" i="4" l="1"/>
  <c r="V9" i="3"/>
  <c r="N13"/>
  <c r="N14" s="1"/>
  <c r="N16" s="1"/>
  <c r="U9" i="2"/>
  <c r="T6" i="6"/>
  <c r="T7"/>
  <c r="T10"/>
  <c r="T9"/>
  <c r="T8"/>
  <c r="T5"/>
  <c r="V8" i="1"/>
  <c r="V7"/>
  <c r="V6"/>
  <c r="V5"/>
  <c r="V10"/>
  <c r="V9"/>
  <c r="P12" l="1"/>
  <c r="P13" s="1"/>
  <c r="P15" s="1"/>
  <c r="G12" i="6"/>
  <c r="X7" i="7"/>
  <c r="H11"/>
  <c r="V11"/>
  <c r="V12" s="1"/>
  <c r="V14" s="1"/>
  <c r="U11"/>
  <c r="U12" s="1"/>
  <c r="U14" s="1"/>
  <c r="T11"/>
  <c r="T12" s="1"/>
  <c r="T14" s="1"/>
  <c r="S11"/>
  <c r="S12" s="1"/>
  <c r="S14" s="1"/>
  <c r="Q11"/>
  <c r="Q12" s="1"/>
  <c r="Q14" s="1"/>
  <c r="P11"/>
  <c r="P12" s="1"/>
  <c r="P14" s="1"/>
  <c r="M11"/>
  <c r="M12" s="1"/>
  <c r="M14" s="1"/>
  <c r="L11"/>
  <c r="L12" s="1"/>
  <c r="L14" s="1"/>
  <c r="K11"/>
  <c r="K12" s="1"/>
  <c r="K14" s="1"/>
  <c r="I11"/>
  <c r="I12" s="1"/>
  <c r="I14" s="1"/>
  <c r="H12"/>
  <c r="H14" s="1"/>
  <c r="G11"/>
  <c r="G12" s="1"/>
  <c r="G14" s="1"/>
  <c r="F11"/>
  <c r="F12" s="1"/>
  <c r="F14" s="1"/>
  <c r="X10"/>
  <c r="X8"/>
  <c r="X6"/>
  <c r="X5"/>
  <c r="X4"/>
  <c r="X11" s="1"/>
  <c r="T5" i="4"/>
  <c r="S12" i="6"/>
  <c r="S13" s="1"/>
  <c r="S15" s="1"/>
  <c r="R12"/>
  <c r="R13" s="1"/>
  <c r="R15" s="1"/>
  <c r="Q12"/>
  <c r="Q13" s="1"/>
  <c r="Q15" s="1"/>
  <c r="P12"/>
  <c r="P13" s="1"/>
  <c r="P15" s="1"/>
  <c r="O12"/>
  <c r="O13" s="1"/>
  <c r="O15" s="1"/>
  <c r="N12"/>
  <c r="N13" s="1"/>
  <c r="N15" s="1"/>
  <c r="M12"/>
  <c r="M13" s="1"/>
  <c r="M15" s="1"/>
  <c r="L12"/>
  <c r="L13" s="1"/>
  <c r="L15" s="1"/>
  <c r="K12"/>
  <c r="K13" s="1"/>
  <c r="K15" s="1"/>
  <c r="I12"/>
  <c r="I13" s="1"/>
  <c r="I15" s="1"/>
  <c r="G13"/>
  <c r="G15" s="1"/>
  <c r="F12"/>
  <c r="F13" s="1"/>
  <c r="F15" s="1"/>
  <c r="T4"/>
  <c r="T11" s="1"/>
  <c r="S12" i="4"/>
  <c r="S13" s="1"/>
  <c r="S15" s="1"/>
  <c r="Q12"/>
  <c r="Q13" s="1"/>
  <c r="Q15" s="1"/>
  <c r="P12"/>
  <c r="P13" s="1"/>
  <c r="P15" s="1"/>
  <c r="O12"/>
  <c r="O13" s="1"/>
  <c r="O15" s="1"/>
  <c r="N12"/>
  <c r="N13" s="1"/>
  <c r="N15" s="1"/>
  <c r="M12"/>
  <c r="M13" s="1"/>
  <c r="M15" s="1"/>
  <c r="L12"/>
  <c r="L13" s="1"/>
  <c r="L15" s="1"/>
  <c r="K12"/>
  <c r="K13" s="1"/>
  <c r="K15" s="1"/>
  <c r="J12"/>
  <c r="J13" s="1"/>
  <c r="J15" s="1"/>
  <c r="I12"/>
  <c r="I13" s="1"/>
  <c r="I15" s="1"/>
  <c r="H12"/>
  <c r="H13" s="1"/>
  <c r="H15" s="1"/>
  <c r="F12"/>
  <c r="F13" s="1"/>
  <c r="F15" s="1"/>
  <c r="E12"/>
  <c r="E13" s="1"/>
  <c r="T10"/>
  <c r="T9"/>
  <c r="T8"/>
  <c r="T7"/>
  <c r="T6"/>
  <c r="T13" i="3"/>
  <c r="T14" s="1"/>
  <c r="T16" s="1"/>
  <c r="S13"/>
  <c r="S14" s="1"/>
  <c r="S16" s="1"/>
  <c r="R13"/>
  <c r="R14" s="1"/>
  <c r="R16" s="1"/>
  <c r="Q13"/>
  <c r="Q14" s="1"/>
  <c r="Q16" s="1"/>
  <c r="P13"/>
  <c r="P14" s="1"/>
  <c r="P16" s="1"/>
  <c r="O13"/>
  <c r="O14" s="1"/>
  <c r="O16" s="1"/>
  <c r="M13"/>
  <c r="M14" s="1"/>
  <c r="M16" s="1"/>
  <c r="L13"/>
  <c r="L14" s="1"/>
  <c r="L16" s="1"/>
  <c r="K13"/>
  <c r="K14" s="1"/>
  <c r="K16" s="1"/>
  <c r="J13"/>
  <c r="J14" s="1"/>
  <c r="J16" s="1"/>
  <c r="I13"/>
  <c r="I14" s="1"/>
  <c r="I16" s="1"/>
  <c r="H13"/>
  <c r="H14" s="1"/>
  <c r="H16" s="1"/>
  <c r="G13"/>
  <c r="G14" s="1"/>
  <c r="G16" s="1"/>
  <c r="F13"/>
  <c r="F14" s="1"/>
  <c r="F16" s="1"/>
  <c r="E13"/>
  <c r="E14" s="1"/>
  <c r="E16" s="1"/>
  <c r="V16" s="1"/>
  <c r="V17" s="1"/>
  <c r="V11"/>
  <c r="V10"/>
  <c r="V8"/>
  <c r="V7"/>
  <c r="V6"/>
  <c r="V5"/>
  <c r="V12" s="1"/>
  <c r="X14" i="7" l="1"/>
  <c r="X15" s="1"/>
  <c r="T15" i="6"/>
  <c r="T16" s="1"/>
  <c r="T11" i="4"/>
  <c r="E15"/>
  <c r="T15" s="1"/>
  <c r="T16" s="1"/>
  <c r="V14" i="2" l="1"/>
  <c r="T11"/>
  <c r="T12" s="1"/>
  <c r="T14" s="1"/>
  <c r="S11"/>
  <c r="S12" s="1"/>
  <c r="S14" s="1"/>
  <c r="R11"/>
  <c r="Q11"/>
  <c r="Q14" s="1"/>
  <c r="P11"/>
  <c r="P12" s="1"/>
  <c r="P14" s="1"/>
  <c r="O11"/>
  <c r="O12" s="1"/>
  <c r="O14" s="1"/>
  <c r="N11"/>
  <c r="N12" s="1"/>
  <c r="N14" s="1"/>
  <c r="M11"/>
  <c r="M12" s="1"/>
  <c r="M14" s="1"/>
  <c r="L11"/>
  <c r="L12" s="1"/>
  <c r="L14" s="1"/>
  <c r="K11"/>
  <c r="K12" s="1"/>
  <c r="K14" s="1"/>
  <c r="J11"/>
  <c r="J12" s="1"/>
  <c r="J14" s="1"/>
  <c r="H11"/>
  <c r="H12" s="1"/>
  <c r="H14" s="1"/>
  <c r="G11"/>
  <c r="G12" s="1"/>
  <c r="G14" s="1"/>
  <c r="F11"/>
  <c r="F12" s="1"/>
  <c r="F14" s="1"/>
  <c r="E11"/>
  <c r="E12" s="1"/>
  <c r="E14" s="1"/>
  <c r="U8"/>
  <c r="U7"/>
  <c r="U6"/>
  <c r="U5"/>
  <c r="U4"/>
  <c r="U3"/>
  <c r="U10" s="1"/>
  <c r="U12" i="1"/>
  <c r="U13" s="1"/>
  <c r="U15" s="1"/>
  <c r="T12"/>
  <c r="T13" s="1"/>
  <c r="T15" s="1"/>
  <c r="Q12"/>
  <c r="Q13" s="1"/>
  <c r="Q15" s="1"/>
  <c r="O12"/>
  <c r="O13" s="1"/>
  <c r="O15" s="1"/>
  <c r="N12"/>
  <c r="N13" s="1"/>
  <c r="N15" s="1"/>
  <c r="M12"/>
  <c r="M13" s="1"/>
  <c r="M15" s="1"/>
  <c r="L12"/>
  <c r="L13" s="1"/>
  <c r="L15" s="1"/>
  <c r="K12"/>
  <c r="K13" s="1"/>
  <c r="K15" s="1"/>
  <c r="J12"/>
  <c r="J13" s="1"/>
  <c r="J15" s="1"/>
  <c r="I12"/>
  <c r="I13" s="1"/>
  <c r="I15" s="1"/>
  <c r="H12"/>
  <c r="H13" s="1"/>
  <c r="H15" s="1"/>
  <c r="G12"/>
  <c r="G13" s="1"/>
  <c r="G15" s="1"/>
  <c r="F12"/>
  <c r="V11"/>
  <c r="F13" l="1"/>
  <c r="F15" s="1"/>
  <c r="R12" i="2"/>
  <c r="R14" s="1"/>
  <c r="U14" s="1"/>
  <c r="U15" s="1"/>
  <c r="R13" i="1"/>
  <c r="R15" s="1"/>
  <c r="V15" l="1"/>
  <c r="V16" s="1"/>
</calcChain>
</file>

<file path=xl/sharedStrings.xml><?xml version="1.0" encoding="utf-8"?>
<sst xmlns="http://schemas.openxmlformats.org/spreadsheetml/2006/main" count="195" uniqueCount="112">
  <si>
    <t>Продукты питания (1понедельник)</t>
  </si>
  <si>
    <t xml:space="preserve">Выход порции </t>
  </si>
  <si>
    <t>Капуста</t>
  </si>
  <si>
    <t xml:space="preserve">Картофель </t>
  </si>
  <si>
    <t>Лук репчатый</t>
  </si>
  <si>
    <t>Масло растительное</t>
  </si>
  <si>
    <t>Масло сливочное</t>
  </si>
  <si>
    <t>Морковь</t>
  </si>
  <si>
    <t>Мука пшеничная в/с</t>
  </si>
  <si>
    <t>Мясо замороженное в блоках</t>
  </si>
  <si>
    <t>Соль</t>
  </si>
  <si>
    <t>Томат-паста</t>
  </si>
  <si>
    <t>Хлеб пшеничный</t>
  </si>
  <si>
    <t>Свекла</t>
  </si>
  <si>
    <t>итого</t>
  </si>
  <si>
    <t>Наименование</t>
  </si>
  <si>
    <t>Борщ с капустой и картофелем на мясном бульоне</t>
  </si>
  <si>
    <t>Гуляш из отварного мяса</t>
  </si>
  <si>
    <t>Итого на 1 человека в день</t>
  </si>
  <si>
    <t xml:space="preserve">Итого к выдаче на общее число довольствующихся </t>
  </si>
  <si>
    <t>Цена</t>
  </si>
  <si>
    <t>На сумму</t>
  </si>
  <si>
    <t>Итого сумма на 1 ребенка</t>
  </si>
  <si>
    <t>Итого сумма на день</t>
  </si>
  <si>
    <t xml:space="preserve">              Повар</t>
  </si>
  <si>
    <t>Картофель</t>
  </si>
  <si>
    <t>Крупа гречневая</t>
  </si>
  <si>
    <t>лук репчатый</t>
  </si>
  <si>
    <t>Молоко</t>
  </si>
  <si>
    <t xml:space="preserve">Мясной фарш ГОСТ </t>
  </si>
  <si>
    <t>Чечевица</t>
  </si>
  <si>
    <t xml:space="preserve">Сахар </t>
  </si>
  <si>
    <t>яйцо</t>
  </si>
  <si>
    <t>яблоко</t>
  </si>
  <si>
    <t>томат-паста</t>
  </si>
  <si>
    <t>Салат морковь с яблоками</t>
  </si>
  <si>
    <t>Суп из чечевицы с овощами</t>
  </si>
  <si>
    <t xml:space="preserve">Котлеты мясные </t>
  </si>
  <si>
    <t>Продукты питания (1ср.)</t>
  </si>
  <si>
    <t>Крупа пшеничная</t>
  </si>
  <si>
    <t xml:space="preserve">Масло растительное  </t>
  </si>
  <si>
    <t xml:space="preserve">Мясо замороженное в блоках ГОСТ </t>
  </si>
  <si>
    <t>Нухут</t>
  </si>
  <si>
    <t>Огурцы (соленые )</t>
  </si>
  <si>
    <t>свекла</t>
  </si>
  <si>
    <t>Сахар</t>
  </si>
  <si>
    <t>чай</t>
  </si>
  <si>
    <t>Итого</t>
  </si>
  <si>
    <t xml:space="preserve">Салат винегрет </t>
  </si>
  <si>
    <t xml:space="preserve">Суп пити </t>
  </si>
  <si>
    <t>Каша пшеничная рассыпчатая</t>
  </si>
  <si>
    <t>Чай с сахаром</t>
  </si>
  <si>
    <t>Продукты питания (1чт.)</t>
  </si>
  <si>
    <t>Крупа горох шлифованный</t>
  </si>
  <si>
    <t>Масло ратительное</t>
  </si>
  <si>
    <t xml:space="preserve">Свекла </t>
  </si>
  <si>
    <t>Мясной фарш ГОСТ</t>
  </si>
  <si>
    <t xml:space="preserve">сахар </t>
  </si>
  <si>
    <t>Салат из свеклы с раст./маслом</t>
  </si>
  <si>
    <t>Суп картофельный с бобовыми (горох)</t>
  </si>
  <si>
    <t>Картофель отварной</t>
  </si>
  <si>
    <t>Продукты питания (1сб.)</t>
  </si>
  <si>
    <t>морковь</t>
  </si>
  <si>
    <t>сахар-песок</t>
  </si>
  <si>
    <t xml:space="preserve">ИТОГО </t>
  </si>
  <si>
    <t xml:space="preserve">Сыр (порциями) </t>
  </si>
  <si>
    <t>Куры отварные</t>
  </si>
  <si>
    <t>Салат морковный с яблоками</t>
  </si>
  <si>
    <t xml:space="preserve">раст.  масло </t>
  </si>
  <si>
    <t>Крупа рис</t>
  </si>
  <si>
    <t>Мясо заморож в блоках</t>
  </si>
  <si>
    <t>Масло сливочн.</t>
  </si>
  <si>
    <t>Мука пшенич.</t>
  </si>
  <si>
    <t>Сахар-песок</t>
  </si>
  <si>
    <t>Хлеб пшенич</t>
  </si>
  <si>
    <t>Чай</t>
  </si>
  <si>
    <t>Продукты питания. (наименование)</t>
  </si>
  <si>
    <t>Итого на 1 ребенка в день</t>
  </si>
  <si>
    <t>Итого к выдаче на общее число довольствующих</t>
  </si>
  <si>
    <t>Зам по АХЧ _____________________                                Повар____________________________</t>
  </si>
  <si>
    <t xml:space="preserve">                   (Подпись)             </t>
  </si>
  <si>
    <t xml:space="preserve">(Подпись)            </t>
  </si>
  <si>
    <t>Пятница . 1 неделя</t>
  </si>
  <si>
    <t>Макароны отварные</t>
  </si>
  <si>
    <t>Макароны</t>
  </si>
  <si>
    <t xml:space="preserve">Крупа перловая </t>
  </si>
  <si>
    <t xml:space="preserve">Каша гречневая </t>
  </si>
  <si>
    <t xml:space="preserve">Каша перловая  </t>
  </si>
  <si>
    <t>Продукты питания         (1вторник.)</t>
  </si>
  <si>
    <t>Куры(филе)</t>
  </si>
  <si>
    <t xml:space="preserve">Чай с сахаром </t>
  </si>
  <si>
    <t>Тефтели из мясо</t>
  </si>
  <si>
    <t xml:space="preserve">Суп рисовый </t>
  </si>
  <si>
    <t>сахар</t>
  </si>
  <si>
    <t>Гуляш из говядины</t>
  </si>
  <si>
    <t>курага</t>
  </si>
  <si>
    <t xml:space="preserve">Компот из кураги </t>
  </si>
  <si>
    <t>макароны</t>
  </si>
  <si>
    <t xml:space="preserve">Суп молочный с макаронными изделиями </t>
  </si>
  <si>
    <t>Гуляш из отварного мясо</t>
  </si>
  <si>
    <t xml:space="preserve">масло ратительное </t>
  </si>
  <si>
    <t>какао</t>
  </si>
  <si>
    <t>молоко</t>
  </si>
  <si>
    <t>Яблоки</t>
  </si>
  <si>
    <t xml:space="preserve">Какао с молоком </t>
  </si>
  <si>
    <t xml:space="preserve">Яблоки </t>
  </si>
  <si>
    <t>яблоки</t>
  </si>
  <si>
    <t xml:space="preserve">Сыр </t>
  </si>
  <si>
    <t xml:space="preserve">    Зам по АХЧ          Абдулаев Г.К.</t>
  </si>
  <si>
    <t xml:space="preserve">   Зам по АХЧ            Абдулаев Г.К.</t>
  </si>
  <si>
    <t xml:space="preserve">              Зам по АХЧ      Абдулаев Г.К.</t>
  </si>
  <si>
    <t xml:space="preserve">              Зам по АХЧ              Абдулаев Г.К.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</si>
</sst>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7" xfId="0" applyFont="1" applyBorder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textRotation="90" wrapText="1"/>
    </xf>
    <xf numFmtId="0" fontId="3" fillId="0" borderId="0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left" textRotation="90" wrapText="1"/>
    </xf>
    <xf numFmtId="0" fontId="1" fillId="0" borderId="6" xfId="0" applyFont="1" applyBorder="1" applyAlignment="1">
      <alignment horizontal="left" textRotation="90" wrapText="1"/>
    </xf>
    <xf numFmtId="0" fontId="2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textRotation="90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textRotation="90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textRotation="90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textRotation="90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left" textRotation="90"/>
    </xf>
    <xf numFmtId="0" fontId="2" fillId="0" borderId="6" xfId="0" applyFont="1" applyBorder="1" applyAlignment="1">
      <alignment horizontal="center" textRotation="90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textRotation="90" wrapText="1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zoomScale="78" zoomScaleNormal="78" workbookViewId="0">
      <selection activeCell="A2" sqref="A2:V22"/>
    </sheetView>
  </sheetViews>
  <sheetFormatPr defaultRowHeight="15.75"/>
  <cols>
    <col min="1" max="1" width="6.5703125" style="1" customWidth="1"/>
    <col min="2" max="2" width="7.85546875" style="1" customWidth="1"/>
    <col min="3" max="3" width="7.140625" style="1" customWidth="1"/>
    <col min="4" max="4" width="5" style="1" customWidth="1"/>
    <col min="5" max="5" width="5.42578125" style="1" customWidth="1"/>
    <col min="6" max="7" width="5.140625" style="1" customWidth="1"/>
    <col min="8" max="8" width="5.42578125" style="1" customWidth="1"/>
    <col min="9" max="9" width="4.7109375" style="1" customWidth="1"/>
    <col min="10" max="10" width="6.140625" style="1" customWidth="1"/>
    <col min="11" max="11" width="5.7109375" style="1" customWidth="1"/>
    <col min="12" max="12" width="5.140625" style="1" customWidth="1"/>
    <col min="13" max="13" width="6.28515625" style="1" customWidth="1"/>
    <col min="14" max="14" width="6.7109375" style="1" customWidth="1"/>
    <col min="15" max="15" width="5.7109375" style="1" customWidth="1"/>
    <col min="16" max="17" width="5.5703125" style="1" customWidth="1"/>
    <col min="18" max="18" width="6.28515625" style="1" customWidth="1"/>
    <col min="19" max="19" width="2.140625" style="1" customWidth="1"/>
    <col min="20" max="20" width="6.85546875" style="1" customWidth="1"/>
    <col min="21" max="21" width="5.85546875" style="1" customWidth="1"/>
    <col min="22" max="22" width="6.5703125" style="1" customWidth="1"/>
    <col min="23" max="16384" width="9.140625" style="1"/>
  </cols>
  <sheetData>
    <row r="1" spans="1:28" ht="19.5" customHeight="1"/>
    <row r="2" spans="1:28" ht="66.75" customHeight="1">
      <c r="A2" s="50" t="s">
        <v>0</v>
      </c>
      <c r="B2" s="51"/>
      <c r="C2" s="52"/>
      <c r="D2" s="14" t="s">
        <v>1</v>
      </c>
      <c r="E2" s="14" t="s">
        <v>103</v>
      </c>
      <c r="F2" s="14" t="s">
        <v>2</v>
      </c>
      <c r="G2" s="14" t="s">
        <v>3</v>
      </c>
      <c r="H2" s="14" t="s">
        <v>85</v>
      </c>
      <c r="I2" s="14" t="s">
        <v>4</v>
      </c>
      <c r="J2" s="14" t="s">
        <v>5</v>
      </c>
      <c r="K2" s="14" t="s">
        <v>6</v>
      </c>
      <c r="L2" s="14" t="s">
        <v>7</v>
      </c>
      <c r="M2" s="14" t="s">
        <v>8</v>
      </c>
      <c r="N2" s="12" t="s">
        <v>9</v>
      </c>
      <c r="O2" s="14" t="s">
        <v>46</v>
      </c>
      <c r="P2" s="12" t="s">
        <v>93</v>
      </c>
      <c r="Q2" s="12" t="s">
        <v>10</v>
      </c>
      <c r="R2" s="12" t="s">
        <v>11</v>
      </c>
      <c r="S2" s="12"/>
      <c r="T2" s="18" t="s">
        <v>12</v>
      </c>
      <c r="U2" s="18" t="s">
        <v>13</v>
      </c>
      <c r="V2" s="18" t="s">
        <v>14</v>
      </c>
    </row>
    <row r="3" spans="1:28" ht="39.75" customHeight="1">
      <c r="A3" s="53" t="s">
        <v>15</v>
      </c>
      <c r="B3" s="53"/>
      <c r="C3" s="53"/>
      <c r="D3" s="14"/>
      <c r="E3" s="14"/>
      <c r="F3" s="14"/>
      <c r="G3" s="14"/>
      <c r="H3" s="14"/>
      <c r="I3" s="14"/>
      <c r="J3" s="14"/>
      <c r="K3" s="14"/>
      <c r="L3" s="14"/>
      <c r="M3" s="14"/>
      <c r="N3" s="13"/>
      <c r="O3" s="14"/>
      <c r="P3" s="13"/>
      <c r="Q3" s="13"/>
      <c r="R3" s="13"/>
      <c r="S3" s="13"/>
      <c r="T3" s="20"/>
      <c r="U3" s="20"/>
      <c r="V3" s="20"/>
    </row>
    <row r="4" spans="1:28" ht="25.5" customHeight="1">
      <c r="A4" s="21" t="s">
        <v>103</v>
      </c>
      <c r="B4" s="22"/>
      <c r="C4" s="23"/>
      <c r="D4" s="24">
        <v>100</v>
      </c>
      <c r="E4" s="25">
        <v>100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54">
        <f>SUM(E4/1000*E14+F4/1000*F14+G4/1000*G14+H4/1000*H14+I4/1000*I14+J4/1000*J14+K4/1000*K14+L4/1000*L14+M4/1000*M14+N4/1000*N14+O4/1000*O14+P4/1000*P14+Q4/1000*Q14+R4/1000*R14+S4/1000*S14+T4/1000*T14+U4/1000*U14)</f>
        <v>11</v>
      </c>
    </row>
    <row r="5" spans="1:28" ht="43.5" customHeight="1">
      <c r="A5" s="26" t="s">
        <v>16</v>
      </c>
      <c r="B5" s="27"/>
      <c r="C5" s="28"/>
      <c r="D5" s="24">
        <v>250</v>
      </c>
      <c r="E5" s="25"/>
      <c r="F5" s="25">
        <v>50</v>
      </c>
      <c r="G5" s="25">
        <v>50</v>
      </c>
      <c r="H5" s="25"/>
      <c r="I5" s="25">
        <v>10</v>
      </c>
      <c r="J5" s="25">
        <v>2</v>
      </c>
      <c r="K5" s="25">
        <v>2</v>
      </c>
      <c r="L5" s="25">
        <v>16.5</v>
      </c>
      <c r="M5" s="25"/>
      <c r="N5" s="25"/>
      <c r="O5" s="25"/>
      <c r="P5" s="25"/>
      <c r="Q5" s="25">
        <v>1</v>
      </c>
      <c r="R5" s="25"/>
      <c r="S5" s="25"/>
      <c r="T5" s="25"/>
      <c r="U5" s="25">
        <v>40</v>
      </c>
      <c r="V5" s="54">
        <f>SUM(F5/1000*F14+G5/1000*G14+H5/1000*H14+I5/1000*I14+J5/1000*J14+K5/1000*K14+L5/1000*L14+M5/1000*M14+N5/1000*N14+O5/1000*O14+P5/1000*P14+Q5/1000*Q14+R5/1000*R14+S5/1000*S14+T5/1000*T14+U5/1000*U14)</f>
        <v>11.6425</v>
      </c>
    </row>
    <row r="6" spans="1:28" ht="29.25" customHeight="1">
      <c r="A6" s="26" t="s">
        <v>17</v>
      </c>
      <c r="B6" s="27"/>
      <c r="C6" s="28"/>
      <c r="D6" s="24">
        <v>60</v>
      </c>
      <c r="E6" s="25"/>
      <c r="F6" s="25"/>
      <c r="G6" s="25"/>
      <c r="H6" s="25"/>
      <c r="I6" s="25">
        <v>10</v>
      </c>
      <c r="J6" s="25">
        <v>2.2999999999999998</v>
      </c>
      <c r="K6" s="25"/>
      <c r="L6" s="25"/>
      <c r="M6" s="25">
        <v>3</v>
      </c>
      <c r="N6" s="25">
        <v>52.8</v>
      </c>
      <c r="O6" s="25"/>
      <c r="P6" s="25"/>
      <c r="Q6" s="25">
        <v>1</v>
      </c>
      <c r="R6" s="25">
        <v>2</v>
      </c>
      <c r="S6" s="25"/>
      <c r="T6" s="25"/>
      <c r="U6" s="25"/>
      <c r="V6" s="54">
        <f>SUM(F6/1000*F14+G6/1000*G14+H6/1000*H14+I6/1000*I14+J6/1000*J14+K6/1000*K14+L6/1000*L14+M6/1000*M14+N6/1000*N14+O6/1000*O14+P6/1000*P14+Q6/1000*Q14+R6/1000*R14+S6/1000*S14+T6/1000*T14+U6/1000*U14)</f>
        <v>36.034500000000001</v>
      </c>
    </row>
    <row r="7" spans="1:28" ht="22.5" customHeight="1">
      <c r="A7" s="26" t="s">
        <v>87</v>
      </c>
      <c r="B7" s="27"/>
      <c r="C7" s="28"/>
      <c r="D7" s="24">
        <v>150</v>
      </c>
      <c r="E7" s="25"/>
      <c r="F7" s="25"/>
      <c r="G7" s="25"/>
      <c r="H7" s="25">
        <v>40</v>
      </c>
      <c r="I7" s="25"/>
      <c r="J7" s="25"/>
      <c r="K7" s="25">
        <v>2</v>
      </c>
      <c r="L7" s="25"/>
      <c r="M7" s="25"/>
      <c r="N7" s="25"/>
      <c r="O7" s="25"/>
      <c r="P7" s="25"/>
      <c r="Q7" s="25">
        <v>1</v>
      </c>
      <c r="R7" s="25"/>
      <c r="S7" s="25"/>
      <c r="T7" s="25"/>
      <c r="U7" s="25"/>
      <c r="V7" s="54">
        <f>SUM(F7/1000*F14+G7/1000*G14+H7/1000*H14+I7/1000*I14+J7/1000*J14+K7/1000*K14+L7/1000*L14+M7/1000*M14+N7/1000*N14+O7/1000*O14+P7/1000*P14+Q7/1000*Q14+R7/1000*R14+S7/1000*S14+T7/1000*T14+U7/1000*U14)</f>
        <v>4.72</v>
      </c>
      <c r="X7" s="29"/>
    </row>
    <row r="8" spans="1:28" ht="23.25" customHeight="1">
      <c r="A8" s="21" t="s">
        <v>51</v>
      </c>
      <c r="B8" s="30"/>
      <c r="C8" s="31"/>
      <c r="D8" s="24">
        <v>200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>
        <v>2</v>
      </c>
      <c r="P8" s="25">
        <v>17</v>
      </c>
      <c r="Q8" s="25"/>
      <c r="R8" s="25"/>
      <c r="S8" s="25"/>
      <c r="T8" s="25"/>
      <c r="U8" s="25"/>
      <c r="V8" s="54">
        <f>SUM(F8/1000*F14+G8/1000*G14+H8/1000*H14+I8/1000*I14+J8/1000*J14+K8/1000*K14+L8/1000*L14+M8/1000*M14+N8/1000*N14+O8/1000*O14+P8/1000*P14+Q8/1000*Q14+R8/1000*R14+S8/1000*S14+T8/1000*T14+U8/1000*U14)</f>
        <v>4.8449999999999998</v>
      </c>
    </row>
    <row r="9" spans="1:28" ht="22.5" customHeight="1">
      <c r="A9" s="21" t="s">
        <v>12</v>
      </c>
      <c r="B9" s="22"/>
      <c r="C9" s="23"/>
      <c r="D9" s="24">
        <v>100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>
        <v>100</v>
      </c>
      <c r="U9" s="25"/>
      <c r="V9" s="54">
        <f>SUM(F9/1000*F14+G9/1000*G14+H9/1000*H14+I9/1000*I14+J9/1000*J14+K9/1000*K14+L9/1000*L14+M9/1000*M14+N9/1000*N14+O9/1000*O14+P9/1000*P14+Q9/1000*Q14+R9/1000*R14+S9/1000*S14+T9/1000*T14+U9/1000*U14)</f>
        <v>7.4</v>
      </c>
    </row>
    <row r="10" spans="1:28" ht="12.75" customHeight="1">
      <c r="A10" s="32"/>
      <c r="B10" s="33"/>
      <c r="C10" s="34"/>
      <c r="D10" s="3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54">
        <f>SUM(F10/1000*F14+G10/1000*G14+H10/1000*H14+I10/1000*I14+J10/1000*J14+K10/1000*K14+L10/1000*L14+M10/1000*M14+N10/1000*N14+O10/1000*O14+P10/1000*P14+Q10/1000*Q14+R10/1000*R14+S10/1000*S14+T10/1000*T14+U10/1000*U14)</f>
        <v>0</v>
      </c>
    </row>
    <row r="11" spans="1:28" ht="15" customHeight="1">
      <c r="A11" s="32"/>
      <c r="B11" s="33"/>
      <c r="C11" s="34"/>
      <c r="D11" s="3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54">
        <f>SUM(V4:V10)</f>
        <v>75.64200000000001</v>
      </c>
    </row>
    <row r="12" spans="1:28" ht="32.25" customHeight="1">
      <c r="A12" s="36" t="s">
        <v>18</v>
      </c>
      <c r="B12" s="37"/>
      <c r="C12" s="38"/>
      <c r="D12" s="35"/>
      <c r="E12" s="25">
        <f t="shared" ref="E12:U12" si="0">SUM(E4:E11)</f>
        <v>100</v>
      </c>
      <c r="F12" s="25">
        <f t="shared" si="0"/>
        <v>50</v>
      </c>
      <c r="G12" s="25">
        <f t="shared" si="0"/>
        <v>50</v>
      </c>
      <c r="H12" s="25">
        <f t="shared" si="0"/>
        <v>40</v>
      </c>
      <c r="I12" s="25">
        <f t="shared" si="0"/>
        <v>20</v>
      </c>
      <c r="J12" s="25">
        <f t="shared" si="0"/>
        <v>4.3</v>
      </c>
      <c r="K12" s="25">
        <f t="shared" si="0"/>
        <v>4</v>
      </c>
      <c r="L12" s="25">
        <f t="shared" si="0"/>
        <v>16.5</v>
      </c>
      <c r="M12" s="25">
        <f t="shared" si="0"/>
        <v>3</v>
      </c>
      <c r="N12" s="25">
        <f t="shared" si="0"/>
        <v>52.8</v>
      </c>
      <c r="O12" s="25">
        <f t="shared" si="0"/>
        <v>2</v>
      </c>
      <c r="P12" s="25">
        <f t="shared" si="0"/>
        <v>17</v>
      </c>
      <c r="Q12" s="25">
        <f t="shared" si="0"/>
        <v>3</v>
      </c>
      <c r="R12" s="25">
        <f t="shared" si="0"/>
        <v>2</v>
      </c>
      <c r="S12" s="25"/>
      <c r="T12" s="25">
        <f t="shared" si="0"/>
        <v>100</v>
      </c>
      <c r="U12" s="25">
        <f t="shared" si="0"/>
        <v>40</v>
      </c>
      <c r="V12" s="25"/>
    </row>
    <row r="13" spans="1:28" s="45" customFormat="1" ht="28.5" customHeight="1">
      <c r="A13" s="40" t="s">
        <v>19</v>
      </c>
      <c r="B13" s="41"/>
      <c r="C13" s="42"/>
      <c r="D13" s="24">
        <v>132</v>
      </c>
      <c r="E13" s="43">
        <f>SUM(D13 *E12/1000)</f>
        <v>13.2</v>
      </c>
      <c r="F13" s="43">
        <f>SUM(D13 *F12/1000)</f>
        <v>6.6</v>
      </c>
      <c r="G13" s="43">
        <f>SUM(D13 *G12/1000)</f>
        <v>6.6</v>
      </c>
      <c r="H13" s="43">
        <f>SUM(D13 *H12/1000)</f>
        <v>5.28</v>
      </c>
      <c r="I13" s="43">
        <f>SUM(D13 *I12/1000)</f>
        <v>2.64</v>
      </c>
      <c r="J13" s="43">
        <f>SUM(D13 *J12/1000)</f>
        <v>0.56759999999999999</v>
      </c>
      <c r="K13" s="43">
        <f>SUM(D13 *K12/1000)</f>
        <v>0.52800000000000002</v>
      </c>
      <c r="L13" s="43">
        <f>SUM(D13 *L12/1000)</f>
        <v>2.1779999999999999</v>
      </c>
      <c r="M13" s="43">
        <f>SUM(D13 *M12/1000)</f>
        <v>0.39600000000000002</v>
      </c>
      <c r="N13" s="43">
        <f>SUM(D13 *N12/1000)</f>
        <v>6.9695999999999998</v>
      </c>
      <c r="O13" s="43">
        <f>SUM(D13 *O12/1000)</f>
        <v>0.26400000000000001</v>
      </c>
      <c r="P13" s="43">
        <f>SUM(D13 *P12/1000)</f>
        <v>2.2440000000000002</v>
      </c>
      <c r="Q13" s="43">
        <f>SUM(D13 *Q12/1000)</f>
        <v>0.39600000000000002</v>
      </c>
      <c r="R13" s="43">
        <f>SUM(D13 *R12/1000)</f>
        <v>0.26400000000000001</v>
      </c>
      <c r="S13" s="43"/>
      <c r="T13" s="43">
        <f>SUM(D13 *T12/1000)</f>
        <v>13.2</v>
      </c>
      <c r="U13" s="43">
        <f>SUM(D13 *U12/1000)</f>
        <v>5.28</v>
      </c>
      <c r="V13" s="43"/>
    </row>
    <row r="14" spans="1:28" ht="18" customHeight="1">
      <c r="A14" s="46" t="s">
        <v>20</v>
      </c>
      <c r="B14" s="30"/>
      <c r="C14" s="31"/>
      <c r="D14" s="35"/>
      <c r="E14" s="25">
        <v>110</v>
      </c>
      <c r="F14" s="25">
        <v>50</v>
      </c>
      <c r="G14" s="25">
        <v>65</v>
      </c>
      <c r="H14" s="25">
        <v>60</v>
      </c>
      <c r="I14" s="25">
        <v>50</v>
      </c>
      <c r="J14" s="25">
        <v>165</v>
      </c>
      <c r="K14" s="25">
        <v>1150</v>
      </c>
      <c r="L14" s="25">
        <v>45</v>
      </c>
      <c r="M14" s="25">
        <v>45</v>
      </c>
      <c r="N14" s="25">
        <v>650</v>
      </c>
      <c r="O14" s="25">
        <v>1700</v>
      </c>
      <c r="P14" s="25">
        <v>85</v>
      </c>
      <c r="Q14" s="25">
        <v>20</v>
      </c>
      <c r="R14" s="25">
        <v>340</v>
      </c>
      <c r="S14" s="25"/>
      <c r="T14" s="25">
        <v>74</v>
      </c>
      <c r="U14" s="25">
        <v>50</v>
      </c>
      <c r="V14" s="25"/>
    </row>
    <row r="15" spans="1:28" ht="16.5" customHeight="1">
      <c r="A15" s="46" t="s">
        <v>21</v>
      </c>
      <c r="B15" s="30"/>
      <c r="C15" s="31"/>
      <c r="D15" s="35"/>
      <c r="E15" s="25">
        <f>SUM(E14*E13)</f>
        <v>1452</v>
      </c>
      <c r="F15" s="25">
        <f t="shared" ref="F15:U15" si="1">SUM(F14*F13)</f>
        <v>330</v>
      </c>
      <c r="G15" s="25">
        <f t="shared" si="1"/>
        <v>429</v>
      </c>
      <c r="H15" s="25">
        <f t="shared" si="1"/>
        <v>316.8</v>
      </c>
      <c r="I15" s="25">
        <f t="shared" si="1"/>
        <v>132</v>
      </c>
      <c r="J15" s="25">
        <f t="shared" si="1"/>
        <v>93.653999999999996</v>
      </c>
      <c r="K15" s="25">
        <f t="shared" si="1"/>
        <v>607.20000000000005</v>
      </c>
      <c r="L15" s="25">
        <f t="shared" si="1"/>
        <v>98.009999999999991</v>
      </c>
      <c r="M15" s="25">
        <f t="shared" si="1"/>
        <v>17.82</v>
      </c>
      <c r="N15" s="25">
        <f t="shared" si="1"/>
        <v>4530.24</v>
      </c>
      <c r="O15" s="25">
        <f t="shared" si="1"/>
        <v>448.8</v>
      </c>
      <c r="P15" s="25">
        <f t="shared" si="1"/>
        <v>190.74</v>
      </c>
      <c r="Q15" s="25">
        <f t="shared" si="1"/>
        <v>7.92</v>
      </c>
      <c r="R15" s="25">
        <f t="shared" si="1"/>
        <v>89.76</v>
      </c>
      <c r="S15" s="25"/>
      <c r="T15" s="25">
        <f t="shared" si="1"/>
        <v>976.8</v>
      </c>
      <c r="U15" s="25">
        <f t="shared" si="1"/>
        <v>264</v>
      </c>
      <c r="V15" s="43">
        <f>SUM(E15:U15)</f>
        <v>9984.7439999999988</v>
      </c>
      <c r="W15" s="6"/>
      <c r="X15" s="6"/>
      <c r="Y15" s="6"/>
      <c r="Z15" s="6"/>
      <c r="AA15" s="6"/>
      <c r="AB15" s="6"/>
    </row>
    <row r="16" spans="1:28" ht="14.25" customHeight="1">
      <c r="A16" s="47" t="s">
        <v>22</v>
      </c>
      <c r="B16" s="48"/>
      <c r="C16" s="49"/>
      <c r="D16" s="35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25">
        <f>SUM(V15/D13)</f>
        <v>75.641999999999996</v>
      </c>
    </row>
    <row r="17" spans="1:22" ht="22.5" customHeight="1">
      <c r="A17" s="47" t="s">
        <v>23</v>
      </c>
      <c r="B17" s="48"/>
      <c r="C17" s="49"/>
      <c r="D17" s="24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25"/>
    </row>
    <row r="19" spans="1:22">
      <c r="A19" s="9" t="s">
        <v>108</v>
      </c>
      <c r="B19" s="9"/>
      <c r="C19" s="9"/>
      <c r="D19" s="9"/>
      <c r="E19" s="9"/>
      <c r="F19" s="9"/>
      <c r="G19" s="3"/>
      <c r="H19" s="3"/>
      <c r="I19" s="3"/>
    </row>
    <row r="21" spans="1:22">
      <c r="A21" s="9" t="s">
        <v>24</v>
      </c>
      <c r="B21" s="9"/>
      <c r="C21" s="9"/>
      <c r="D21" s="9"/>
      <c r="E21" s="9"/>
      <c r="G21" s="3"/>
      <c r="H21" s="3"/>
      <c r="I21" s="3"/>
    </row>
  </sheetData>
  <mergeCells count="37">
    <mergeCell ref="A21:E21"/>
    <mergeCell ref="A13:C13"/>
    <mergeCell ref="A14:C14"/>
    <mergeCell ref="A15:C15"/>
    <mergeCell ref="A16:C16"/>
    <mergeCell ref="A17:C17"/>
    <mergeCell ref="A19:F19"/>
    <mergeCell ref="A7:C7"/>
    <mergeCell ref="A8:C8"/>
    <mergeCell ref="A9:C9"/>
    <mergeCell ref="A10:C10"/>
    <mergeCell ref="A11:C11"/>
    <mergeCell ref="A12:C12"/>
    <mergeCell ref="U2:U3"/>
    <mergeCell ref="V2:V3"/>
    <mergeCell ref="A3:C3"/>
    <mergeCell ref="A4:C4"/>
    <mergeCell ref="A5:C5"/>
    <mergeCell ref="A6:C6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A2:C2"/>
    <mergeCell ref="D2:D3"/>
    <mergeCell ref="E2:E3"/>
    <mergeCell ref="F2:F3"/>
    <mergeCell ref="G2:G3"/>
    <mergeCell ref="H2:H3"/>
  </mergeCells>
  <pageMargins left="0.78740157480314965" right="0" top="0.78740157480314965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"/>
  <sheetViews>
    <sheetView topLeftCell="A10" zoomScale="84" zoomScaleNormal="84" workbookViewId="0">
      <selection sqref="A1:U22"/>
    </sheetView>
  </sheetViews>
  <sheetFormatPr defaultRowHeight="15.75"/>
  <cols>
    <col min="1" max="1" width="8.28515625" style="2" customWidth="1"/>
    <col min="2" max="2" width="4.5703125" style="2" customWidth="1"/>
    <col min="3" max="3" width="7.7109375" style="2" customWidth="1"/>
    <col min="4" max="4" width="5.28515625" style="2" customWidth="1"/>
    <col min="5" max="6" width="4.85546875" style="2" customWidth="1"/>
    <col min="7" max="7" width="5.140625" style="2" customWidth="1"/>
    <col min="8" max="8" width="5.5703125" style="2" customWidth="1"/>
    <col min="9" max="9" width="1.85546875" style="2" customWidth="1"/>
    <col min="10" max="10" width="5" style="2" customWidth="1"/>
    <col min="11" max="12" width="6.42578125" style="2" customWidth="1"/>
    <col min="13" max="13" width="6.140625" style="2" customWidth="1"/>
    <col min="14" max="14" width="5.5703125" style="2" customWidth="1"/>
    <col min="15" max="15" width="6.140625" style="2" customWidth="1"/>
    <col min="16" max="16" width="5.42578125" style="2" customWidth="1"/>
    <col min="17" max="17" width="5.85546875" style="2" customWidth="1"/>
    <col min="18" max="18" width="5.5703125" style="2" customWidth="1"/>
    <col min="19" max="19" width="5.7109375" style="2" customWidth="1"/>
    <col min="20" max="20" width="6.140625" style="2" customWidth="1"/>
    <col min="21" max="21" width="6.42578125" style="2" customWidth="1"/>
    <col min="22" max="22" width="3.7109375" style="2" customWidth="1"/>
    <col min="23" max="16384" width="9.140625" style="2"/>
  </cols>
  <sheetData>
    <row r="1" spans="1:22" ht="57.75" customHeight="1">
      <c r="A1" s="50" t="s">
        <v>88</v>
      </c>
      <c r="B1" s="51"/>
      <c r="C1" s="52"/>
      <c r="D1" s="14" t="s">
        <v>1</v>
      </c>
      <c r="E1" s="55" t="s">
        <v>25</v>
      </c>
      <c r="F1" s="55" t="s">
        <v>26</v>
      </c>
      <c r="G1" s="55" t="s">
        <v>27</v>
      </c>
      <c r="H1" s="55" t="s">
        <v>6</v>
      </c>
      <c r="I1" s="55"/>
      <c r="J1" s="55" t="s">
        <v>7</v>
      </c>
      <c r="K1" s="55" t="s">
        <v>29</v>
      </c>
      <c r="L1" s="55" t="s">
        <v>30</v>
      </c>
      <c r="M1" s="55" t="s">
        <v>31</v>
      </c>
      <c r="N1" s="15" t="s">
        <v>10</v>
      </c>
      <c r="O1" s="55" t="s">
        <v>95</v>
      </c>
      <c r="P1" s="15" t="s">
        <v>12</v>
      </c>
      <c r="Q1" s="15" t="s">
        <v>32</v>
      </c>
      <c r="R1" s="15" t="s">
        <v>33</v>
      </c>
      <c r="S1" s="55" t="s">
        <v>68</v>
      </c>
      <c r="T1" s="55" t="s">
        <v>34</v>
      </c>
      <c r="U1" s="15" t="s">
        <v>14</v>
      </c>
      <c r="V1" s="56"/>
    </row>
    <row r="2" spans="1:22" ht="36" customHeight="1">
      <c r="A2" s="53" t="s">
        <v>15</v>
      </c>
      <c r="B2" s="53"/>
      <c r="C2" s="53"/>
      <c r="D2" s="14"/>
      <c r="E2" s="55"/>
      <c r="F2" s="55"/>
      <c r="G2" s="55"/>
      <c r="H2" s="55"/>
      <c r="I2" s="55"/>
      <c r="J2" s="55"/>
      <c r="K2" s="55"/>
      <c r="L2" s="55"/>
      <c r="M2" s="55"/>
      <c r="N2" s="16"/>
      <c r="O2" s="55"/>
      <c r="P2" s="16"/>
      <c r="Q2" s="16"/>
      <c r="R2" s="16"/>
      <c r="S2" s="55"/>
      <c r="T2" s="55"/>
      <c r="U2" s="16"/>
      <c r="V2" s="57"/>
    </row>
    <row r="3" spans="1:22" s="61" customFormat="1" ht="36" customHeight="1">
      <c r="A3" s="26" t="s">
        <v>35</v>
      </c>
      <c r="B3" s="58"/>
      <c r="C3" s="59"/>
      <c r="D3" s="60">
        <v>40</v>
      </c>
      <c r="E3" s="25"/>
      <c r="F3" s="25"/>
      <c r="G3" s="25"/>
      <c r="H3" s="25"/>
      <c r="I3" s="25"/>
      <c r="J3" s="25">
        <v>30</v>
      </c>
      <c r="K3" s="25"/>
      <c r="L3" s="25"/>
      <c r="M3" s="25"/>
      <c r="N3" s="25"/>
      <c r="O3" s="25"/>
      <c r="P3" s="25"/>
      <c r="Q3" s="25"/>
      <c r="R3" s="25">
        <v>15</v>
      </c>
      <c r="S3" s="25"/>
      <c r="T3" s="25"/>
      <c r="U3" s="54">
        <f>SUM(E3/1000*E13+F3/1000*F13+G3/1000*G13+H3/1000*H13+I3/1000*I13+J3/1000*J13+K3/1000*K13+L3/1000*L13+M3/1000*M13+N3/1000*N13+R3/1000*R13+O3/1000*O13+P3/1000*P13+Q3/1000*Q13+S3/1000*S13+T3/1000*T13)</f>
        <v>3</v>
      </c>
      <c r="V3" s="39"/>
    </row>
    <row r="4" spans="1:22" ht="27.75" customHeight="1">
      <c r="A4" s="26" t="s">
        <v>36</v>
      </c>
      <c r="B4" s="27"/>
      <c r="C4" s="28"/>
      <c r="D4" s="60">
        <v>250</v>
      </c>
      <c r="E4" s="25">
        <v>55</v>
      </c>
      <c r="F4" s="25"/>
      <c r="G4" s="25">
        <v>9</v>
      </c>
      <c r="H4" s="25">
        <v>3</v>
      </c>
      <c r="I4" s="25"/>
      <c r="J4" s="25">
        <v>11</v>
      </c>
      <c r="K4" s="25"/>
      <c r="L4" s="25">
        <v>26</v>
      </c>
      <c r="M4" s="25"/>
      <c r="N4" s="25">
        <v>1</v>
      </c>
      <c r="O4" s="25"/>
      <c r="P4" s="25"/>
      <c r="Q4" s="25"/>
      <c r="R4" s="25"/>
      <c r="S4" s="25"/>
      <c r="T4" s="25">
        <v>3</v>
      </c>
      <c r="U4" s="54">
        <f>SUM(E4/1000*E13+F4/1000*F13+G4/1000*G13+H4/1000*H13+I4/1000*I13+J4/1000*J13+K4/1000*K13+L4/1000*L13+M4/1000*M13+N4/1000*N13+O4/1000*O13+P4/1000*P13+Q4/1000*Q13+S4/1000*S13+T4/1000*T13)</f>
        <v>12.39</v>
      </c>
      <c r="V4" s="39"/>
    </row>
    <row r="5" spans="1:22" ht="23.25" customHeight="1">
      <c r="A5" s="26" t="s">
        <v>37</v>
      </c>
      <c r="B5" s="27"/>
      <c r="C5" s="28"/>
      <c r="D5" s="60">
        <v>80</v>
      </c>
      <c r="E5" s="25"/>
      <c r="F5" s="25"/>
      <c r="G5" s="25">
        <v>8</v>
      </c>
      <c r="H5" s="25"/>
      <c r="I5" s="25"/>
      <c r="J5" s="25"/>
      <c r="K5" s="25">
        <v>60</v>
      </c>
      <c r="L5" s="25"/>
      <c r="M5" s="25"/>
      <c r="N5" s="25">
        <v>1</v>
      </c>
      <c r="O5" s="25"/>
      <c r="P5" s="25">
        <v>10</v>
      </c>
      <c r="Q5" s="25">
        <v>0.85499999999999998</v>
      </c>
      <c r="R5" s="25"/>
      <c r="S5" s="25">
        <v>3</v>
      </c>
      <c r="T5" s="25"/>
      <c r="U5" s="54">
        <f>SUM(E5/1000*E13+F5/1000*F13+G5/1000*G13+H5/1000*H13+I5/1000*I13+J5/1000*J13+K5/1000*K13+L5/1000*L13+M5/1000*M13+N5/1000*N13+O5/1000*O13+P5/1000*P13+Q5/1000*Q13+S5/1000*S13+T5/1000*T13)</f>
        <v>40.885849999999998</v>
      </c>
      <c r="V5" s="39"/>
    </row>
    <row r="6" spans="1:22" ht="24" customHeight="1">
      <c r="A6" s="21" t="s">
        <v>86</v>
      </c>
      <c r="B6" s="30"/>
      <c r="C6" s="31"/>
      <c r="D6" s="60">
        <v>135</v>
      </c>
      <c r="E6" s="25"/>
      <c r="F6" s="25">
        <v>40</v>
      </c>
      <c r="G6" s="25"/>
      <c r="H6" s="25">
        <v>3</v>
      </c>
      <c r="I6" s="25"/>
      <c r="J6" s="25"/>
      <c r="K6" s="25"/>
      <c r="L6" s="25"/>
      <c r="M6" s="25"/>
      <c r="N6" s="25">
        <v>1</v>
      </c>
      <c r="O6" s="25"/>
      <c r="P6" s="25"/>
      <c r="Q6" s="25"/>
      <c r="R6" s="25"/>
      <c r="S6" s="25"/>
      <c r="T6" s="25"/>
      <c r="U6" s="54">
        <f>SUM(E6/1000*E13+F6/1000*F13+G6/1000*G13+H6/1000*H13+I6/1000*I13+J6/1000*J13+K6/1000*K13+L6/1000*L13+M6/1000*M13+N6/1000*N13+O6/1000*O13+P6/1000*P13+Q6/1000*Q13+S6/1000*S13+T6/1000*T13)</f>
        <v>7.07</v>
      </c>
      <c r="V6" s="39"/>
    </row>
    <row r="7" spans="1:22" ht="26.25" customHeight="1">
      <c r="A7" s="21" t="s">
        <v>96</v>
      </c>
      <c r="B7" s="30"/>
      <c r="C7" s="31"/>
      <c r="D7" s="60">
        <v>200</v>
      </c>
      <c r="E7" s="25"/>
      <c r="F7" s="25"/>
      <c r="G7" s="25"/>
      <c r="H7" s="25"/>
      <c r="I7" s="25"/>
      <c r="J7" s="25"/>
      <c r="K7" s="25"/>
      <c r="L7" s="25"/>
      <c r="M7" s="25">
        <v>17</v>
      </c>
      <c r="N7" s="25"/>
      <c r="O7" s="25">
        <v>14</v>
      </c>
      <c r="P7" s="25"/>
      <c r="Q7" s="25"/>
      <c r="R7" s="25"/>
      <c r="S7" s="25"/>
      <c r="T7" s="25"/>
      <c r="U7" s="54">
        <f>SUM(E7/1000*E13+F7/1000*F13+G7/1000*G13+H7/1000*H13+I7/1000*I13+J7/1000*J13+K7/1000*K13+L7/1000*L13+M7/1000*M13+N7/1000*N13+O7/1000*O13+P7/1000*P13+Q7/1000*Q13+S7/1000*S13+T7/1000*T13)</f>
        <v>5.6450000000000005</v>
      </c>
      <c r="V7" s="39"/>
    </row>
    <row r="8" spans="1:22" ht="22.5" customHeight="1">
      <c r="A8" s="21" t="s">
        <v>12</v>
      </c>
      <c r="B8" s="22"/>
      <c r="C8" s="23"/>
      <c r="D8" s="60">
        <v>90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>
        <v>90</v>
      </c>
      <c r="Q8" s="25"/>
      <c r="R8" s="25"/>
      <c r="S8" s="25"/>
      <c r="T8" s="25"/>
      <c r="U8" s="54">
        <f>SUM(H8/1000*H13+I8/1000*I13+J8/1000*J13+K8/1000*K13+L8/1000*L13+M8/1000*M13+N8/1000*N13+O8/1000*O13+P8/1000*P13+Q8/1000*Q13+S8/1000*S13+T8/1000*T13)</f>
        <v>6.66</v>
      </c>
      <c r="V8" s="39"/>
    </row>
    <row r="9" spans="1:22" ht="12.75" customHeight="1">
      <c r="A9" s="21"/>
      <c r="B9" s="22"/>
      <c r="C9" s="23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54">
        <f>SUM(E9/1000*E13+F9/1000*F13+G9/1000*G13+H9/1000*H13+I9/1000*I13+J9/1000*J13+K9/1000*K13+L9/1000*L13+M9/1000*M13+N9/1000*N13+O9/1000*O13+P9/1000*P13+Q9/1000*Q13+S9/1000*S13+R9/1000*R13+T9/1000*T13)</f>
        <v>0</v>
      </c>
      <c r="V9" s="39"/>
    </row>
    <row r="10" spans="1:22" ht="11.25" customHeight="1">
      <c r="A10" s="32"/>
      <c r="B10" s="33"/>
      <c r="C10" s="3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54">
        <f>SUM(U3:U9)</f>
        <v>75.650849999999991</v>
      </c>
      <c r="V10" s="39"/>
    </row>
    <row r="11" spans="1:22" ht="27" customHeight="1">
      <c r="A11" s="47" t="s">
        <v>18</v>
      </c>
      <c r="B11" s="62"/>
      <c r="C11" s="63"/>
      <c r="D11" s="43"/>
      <c r="E11" s="25">
        <f>SUM(E3:E10)</f>
        <v>55</v>
      </c>
      <c r="F11" s="25">
        <f t="shared" ref="F11:T11" si="0">SUM(F3:F10)</f>
        <v>40</v>
      </c>
      <c r="G11" s="25">
        <f t="shared" si="0"/>
        <v>17</v>
      </c>
      <c r="H11" s="25">
        <f t="shared" si="0"/>
        <v>6</v>
      </c>
      <c r="I11" s="25"/>
      <c r="J11" s="25">
        <f t="shared" si="0"/>
        <v>41</v>
      </c>
      <c r="K11" s="25">
        <f t="shared" si="0"/>
        <v>60</v>
      </c>
      <c r="L11" s="25">
        <f t="shared" si="0"/>
        <v>26</v>
      </c>
      <c r="M11" s="25">
        <f t="shared" si="0"/>
        <v>17</v>
      </c>
      <c r="N11" s="25">
        <f t="shared" si="0"/>
        <v>3</v>
      </c>
      <c r="O11" s="25">
        <f t="shared" si="0"/>
        <v>14</v>
      </c>
      <c r="P11" s="25">
        <f t="shared" si="0"/>
        <v>100</v>
      </c>
      <c r="Q11" s="25">
        <f t="shared" si="0"/>
        <v>0.85499999999999998</v>
      </c>
      <c r="R11" s="25">
        <f t="shared" si="0"/>
        <v>15</v>
      </c>
      <c r="S11" s="25">
        <f t="shared" si="0"/>
        <v>3</v>
      </c>
      <c r="T11" s="25">
        <f t="shared" si="0"/>
        <v>3</v>
      </c>
      <c r="U11" s="43"/>
      <c r="V11" s="44"/>
    </row>
    <row r="12" spans="1:22" s="7" customFormat="1" ht="30" customHeight="1">
      <c r="A12" s="47" t="s">
        <v>19</v>
      </c>
      <c r="B12" s="64"/>
      <c r="C12" s="65"/>
      <c r="D12" s="43">
        <v>132</v>
      </c>
      <c r="E12" s="43">
        <f>SUM(D12 *E11/1000)</f>
        <v>7.26</v>
      </c>
      <c r="F12" s="43">
        <f>SUM(D12 *F11/1000)</f>
        <v>5.28</v>
      </c>
      <c r="G12" s="43">
        <f>SUM(D12 *G11/1000)</f>
        <v>2.2440000000000002</v>
      </c>
      <c r="H12" s="43">
        <f>SUM(D12 *H11/1000)</f>
        <v>0.79200000000000004</v>
      </c>
      <c r="I12" s="43"/>
      <c r="J12" s="43">
        <f>SUM(D12 *J11/1000)</f>
        <v>5.4119999999999999</v>
      </c>
      <c r="K12" s="43">
        <f>SUM(D12 *K11/1000)</f>
        <v>7.92</v>
      </c>
      <c r="L12" s="43">
        <f>SUM(D12 *L11/1000)</f>
        <v>3.4319999999999999</v>
      </c>
      <c r="M12" s="43">
        <f>SUM(D12 *M11/1000)</f>
        <v>2.2440000000000002</v>
      </c>
      <c r="N12" s="43">
        <f>SUM(D12 *N11/1000)</f>
        <v>0.39600000000000002</v>
      </c>
      <c r="O12" s="43">
        <f>SUM(D12 *O11/1000)</f>
        <v>1.8480000000000001</v>
      </c>
      <c r="P12" s="43">
        <f>SUM(D12 *P11/1000)</f>
        <v>13.2</v>
      </c>
      <c r="Q12" s="43">
        <f>SUM(D12 *Q11/1000)</f>
        <v>0.11286</v>
      </c>
      <c r="R12" s="43">
        <f>SUM(D12 *R11/1000)</f>
        <v>1.98</v>
      </c>
      <c r="S12" s="43">
        <f>SUM(D12 *S11/1000)</f>
        <v>0.39600000000000002</v>
      </c>
      <c r="T12" s="43">
        <f>SUM(D12 *T11/1000)</f>
        <v>0.39600000000000002</v>
      </c>
      <c r="U12" s="43"/>
      <c r="V12" s="44"/>
    </row>
    <row r="13" spans="1:22" ht="18" customHeight="1">
      <c r="A13" s="46" t="s">
        <v>20</v>
      </c>
      <c r="B13" s="64"/>
      <c r="C13" s="65"/>
      <c r="D13" s="43"/>
      <c r="E13" s="25">
        <v>65</v>
      </c>
      <c r="F13" s="25">
        <v>90</v>
      </c>
      <c r="G13" s="25">
        <v>50</v>
      </c>
      <c r="H13" s="25">
        <v>1150</v>
      </c>
      <c r="I13" s="25"/>
      <c r="J13" s="25">
        <v>45</v>
      </c>
      <c r="K13" s="25">
        <v>650</v>
      </c>
      <c r="L13" s="25">
        <v>130</v>
      </c>
      <c r="M13" s="25">
        <v>85</v>
      </c>
      <c r="N13" s="25">
        <v>20</v>
      </c>
      <c r="O13" s="25">
        <v>300</v>
      </c>
      <c r="P13" s="25">
        <v>74</v>
      </c>
      <c r="Q13" s="25">
        <v>270</v>
      </c>
      <c r="R13" s="25">
        <v>110</v>
      </c>
      <c r="S13" s="25">
        <v>165</v>
      </c>
      <c r="T13" s="25">
        <v>340</v>
      </c>
      <c r="U13" s="25"/>
      <c r="V13" s="39"/>
    </row>
    <row r="14" spans="1:22" ht="16.5" customHeight="1">
      <c r="A14" s="46" t="s">
        <v>21</v>
      </c>
      <c r="B14" s="64"/>
      <c r="C14" s="65"/>
      <c r="D14" s="43"/>
      <c r="E14" s="25">
        <f t="shared" ref="E14:T14" si="1">SUM(E13*E12)</f>
        <v>471.9</v>
      </c>
      <c r="F14" s="25">
        <f t="shared" si="1"/>
        <v>475.20000000000005</v>
      </c>
      <c r="G14" s="25">
        <f t="shared" si="1"/>
        <v>112.20000000000002</v>
      </c>
      <c r="H14" s="25">
        <f t="shared" si="1"/>
        <v>910.80000000000007</v>
      </c>
      <c r="I14" s="25"/>
      <c r="J14" s="25">
        <f t="shared" si="1"/>
        <v>243.54</v>
      </c>
      <c r="K14" s="25">
        <f t="shared" si="1"/>
        <v>5148</v>
      </c>
      <c r="L14" s="25">
        <f t="shared" si="1"/>
        <v>446.15999999999997</v>
      </c>
      <c r="M14" s="25">
        <f t="shared" si="1"/>
        <v>190.74</v>
      </c>
      <c r="N14" s="25">
        <f t="shared" si="1"/>
        <v>7.92</v>
      </c>
      <c r="O14" s="25">
        <f t="shared" si="1"/>
        <v>554.4</v>
      </c>
      <c r="P14" s="25">
        <f t="shared" si="1"/>
        <v>976.8</v>
      </c>
      <c r="Q14" s="25">
        <f t="shared" si="1"/>
        <v>30.472200000000001</v>
      </c>
      <c r="R14" s="25">
        <f t="shared" si="1"/>
        <v>217.8</v>
      </c>
      <c r="S14" s="25">
        <f t="shared" si="1"/>
        <v>65.34</v>
      </c>
      <c r="T14" s="25">
        <f t="shared" si="1"/>
        <v>134.64000000000001</v>
      </c>
      <c r="U14" s="43">
        <f>SUM(E14:T14)</f>
        <v>9985.912199999997</v>
      </c>
      <c r="V14" s="39">
        <f>SUM(V6:V13)</f>
        <v>0</v>
      </c>
    </row>
    <row r="15" spans="1:22" ht="32.25" customHeight="1">
      <c r="A15" s="47" t="s">
        <v>22</v>
      </c>
      <c r="B15" s="48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25"/>
      <c r="R15" s="25"/>
      <c r="S15" s="25"/>
      <c r="T15" s="25"/>
      <c r="U15" s="25">
        <f>SUM(U14/D12)</f>
        <v>75.650849999999977</v>
      </c>
      <c r="V15" s="39"/>
    </row>
    <row r="16" spans="1:22" ht="19.5" customHeight="1">
      <c r="A16" s="46" t="s">
        <v>23</v>
      </c>
      <c r="B16" s="66"/>
      <c r="C16" s="67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25"/>
      <c r="R16" s="25"/>
      <c r="S16" s="25"/>
      <c r="T16" s="25"/>
      <c r="U16" s="25"/>
      <c r="V16" s="39"/>
    </row>
    <row r="17" spans="1:22">
      <c r="A17" s="1"/>
      <c r="B17" s="1"/>
      <c r="C17" s="1"/>
      <c r="D17" s="1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61"/>
    </row>
    <row r="18" spans="1:2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2">
      <c r="A19" s="9" t="s">
        <v>109</v>
      </c>
      <c r="B19" s="9"/>
      <c r="C19" s="9"/>
      <c r="D19" s="9"/>
      <c r="E19" s="9"/>
      <c r="F19" s="9"/>
      <c r="G19" s="3"/>
      <c r="H19" s="3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2">
      <c r="A21" s="9" t="s">
        <v>24</v>
      </c>
      <c r="B21" s="9"/>
      <c r="C21" s="9"/>
      <c r="D21" s="9"/>
      <c r="E21" s="9"/>
      <c r="F21" s="1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</sheetData>
  <mergeCells count="37">
    <mergeCell ref="A21:E21"/>
    <mergeCell ref="A12:C12"/>
    <mergeCell ref="A13:C13"/>
    <mergeCell ref="A14:C14"/>
    <mergeCell ref="A15:C15"/>
    <mergeCell ref="A16:C16"/>
    <mergeCell ref="A19:F19"/>
    <mergeCell ref="A6:C6"/>
    <mergeCell ref="A7:C7"/>
    <mergeCell ref="A8:C8"/>
    <mergeCell ref="A9:C9"/>
    <mergeCell ref="A10:C10"/>
    <mergeCell ref="A11:C11"/>
    <mergeCell ref="U1:U2"/>
    <mergeCell ref="V1:V2"/>
    <mergeCell ref="A2:C2"/>
    <mergeCell ref="A3:C3"/>
    <mergeCell ref="A4:C4"/>
    <mergeCell ref="A5:C5"/>
    <mergeCell ref="O1:O2"/>
    <mergeCell ref="P1:P2"/>
    <mergeCell ref="Q1:Q2"/>
    <mergeCell ref="R1:R2"/>
    <mergeCell ref="S1:S2"/>
    <mergeCell ref="T1:T2"/>
    <mergeCell ref="I1:I2"/>
    <mergeCell ref="J1:J2"/>
    <mergeCell ref="K1:K2"/>
    <mergeCell ref="L1:L2"/>
    <mergeCell ref="M1:M2"/>
    <mergeCell ref="N1:N2"/>
    <mergeCell ref="A1:C1"/>
    <mergeCell ref="D1:D2"/>
    <mergeCell ref="E1:E2"/>
    <mergeCell ref="F1:F2"/>
    <mergeCell ref="G1:G2"/>
    <mergeCell ref="H1:H2"/>
  </mergeCells>
  <pageMargins left="0.78740157480314965" right="0" top="0.78740157480314965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V22"/>
  <sheetViews>
    <sheetView topLeftCell="A5" zoomScale="80" zoomScaleNormal="80" workbookViewId="0">
      <selection activeCell="M28" sqref="M28"/>
    </sheetView>
  </sheetViews>
  <sheetFormatPr defaultRowHeight="15.75"/>
  <cols>
    <col min="1" max="1" width="9" style="1" customWidth="1"/>
    <col min="2" max="2" width="6.28515625" style="1" customWidth="1"/>
    <col min="3" max="3" width="5.5703125" style="1" customWidth="1"/>
    <col min="4" max="4" width="5" style="1" customWidth="1"/>
    <col min="5" max="5" width="5.42578125" style="1" customWidth="1"/>
    <col min="6" max="6" width="4.7109375" style="1" customWidth="1"/>
    <col min="7" max="7" width="5.28515625" style="1" customWidth="1"/>
    <col min="8" max="8" width="5.42578125" style="1" customWidth="1"/>
    <col min="9" max="9" width="6.28515625" style="1" customWidth="1"/>
    <col min="10" max="10" width="5" style="1" customWidth="1"/>
    <col min="11" max="11" width="7.85546875" style="1" customWidth="1"/>
    <col min="12" max="12" width="5.28515625" style="1" customWidth="1"/>
    <col min="13" max="13" width="7.28515625" style="1" customWidth="1"/>
    <col min="14" max="14" width="5.85546875" style="1" customWidth="1"/>
    <col min="15" max="15" width="5.28515625" style="1" customWidth="1"/>
    <col min="16" max="16" width="5.140625" style="1" customWidth="1"/>
    <col min="17" max="17" width="5.28515625" style="1" customWidth="1"/>
    <col min="18" max="18" width="7" style="1" customWidth="1"/>
    <col min="19" max="19" width="6" style="1" customWidth="1"/>
    <col min="20" max="20" width="5" style="1" customWidth="1"/>
    <col min="21" max="21" width="2.42578125" style="1" customWidth="1"/>
    <col min="22" max="22" width="6.5703125" style="1" customWidth="1"/>
    <col min="23" max="16384" width="9.140625" style="1"/>
  </cols>
  <sheetData>
    <row r="2" spans="1:22" ht="5.25" hidden="1" customHeight="1"/>
    <row r="3" spans="1:22" ht="56.25" customHeight="1">
      <c r="A3" s="50" t="s">
        <v>38</v>
      </c>
      <c r="B3" s="51"/>
      <c r="C3" s="52"/>
      <c r="D3" s="14" t="s">
        <v>1</v>
      </c>
      <c r="E3" s="14" t="s">
        <v>25</v>
      </c>
      <c r="F3" s="14" t="s">
        <v>39</v>
      </c>
      <c r="G3" s="14" t="s">
        <v>4</v>
      </c>
      <c r="H3" s="14" t="s">
        <v>40</v>
      </c>
      <c r="I3" s="14" t="s">
        <v>6</v>
      </c>
      <c r="J3" s="14" t="s">
        <v>7</v>
      </c>
      <c r="K3" s="14" t="s">
        <v>41</v>
      </c>
      <c r="L3" s="14" t="s">
        <v>42</v>
      </c>
      <c r="M3" s="14" t="s">
        <v>43</v>
      </c>
      <c r="N3" s="12" t="s">
        <v>102</v>
      </c>
      <c r="O3" s="12" t="s">
        <v>44</v>
      </c>
      <c r="P3" s="14" t="s">
        <v>45</v>
      </c>
      <c r="Q3" s="12" t="s">
        <v>10</v>
      </c>
      <c r="R3" s="12" t="s">
        <v>11</v>
      </c>
      <c r="S3" s="12" t="s">
        <v>101</v>
      </c>
      <c r="T3" s="12" t="s">
        <v>12</v>
      </c>
      <c r="U3" s="18"/>
      <c r="V3" s="18" t="s">
        <v>47</v>
      </c>
    </row>
    <row r="4" spans="1:22" ht="53.25" customHeight="1">
      <c r="A4" s="53" t="s">
        <v>15</v>
      </c>
      <c r="B4" s="53"/>
      <c r="C4" s="53"/>
      <c r="D4" s="14"/>
      <c r="E4" s="14"/>
      <c r="F4" s="14"/>
      <c r="G4" s="14"/>
      <c r="H4" s="14"/>
      <c r="I4" s="14"/>
      <c r="J4" s="14"/>
      <c r="K4" s="14"/>
      <c r="L4" s="14"/>
      <c r="M4" s="14"/>
      <c r="N4" s="13"/>
      <c r="O4" s="13"/>
      <c r="P4" s="14"/>
      <c r="Q4" s="13"/>
      <c r="R4" s="13"/>
      <c r="S4" s="13"/>
      <c r="T4" s="13"/>
      <c r="U4" s="20"/>
      <c r="V4" s="20"/>
    </row>
    <row r="5" spans="1:22" ht="14.25" customHeight="1">
      <c r="A5" s="21"/>
      <c r="B5" s="22"/>
      <c r="C5" s="23"/>
      <c r="D5" s="43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54">
        <f>SUM(E5/1000*E15+F5/1000*F15+G5/1000*G15+H5/1000*H15+I5/1000*I15+J5/1000*J15+K5/1000*K15+L5/1000*L15+M5/1000*M15+N5/1000*N15+P5/1000*P15+Q5/1000*Q15+R5/1000*R15+S5/1000*S15+T5/1000*T15+U5/1000*U15)</f>
        <v>0</v>
      </c>
    </row>
    <row r="6" spans="1:22" ht="21.75" customHeight="1">
      <c r="A6" s="26" t="s">
        <v>48</v>
      </c>
      <c r="B6" s="27"/>
      <c r="C6" s="28"/>
      <c r="D6" s="43">
        <v>55</v>
      </c>
      <c r="E6" s="25">
        <v>40</v>
      </c>
      <c r="F6" s="25"/>
      <c r="G6" s="25">
        <v>9</v>
      </c>
      <c r="H6" s="25">
        <v>4</v>
      </c>
      <c r="I6" s="25"/>
      <c r="J6" s="25">
        <v>8</v>
      </c>
      <c r="K6" s="25"/>
      <c r="L6" s="25"/>
      <c r="M6" s="25">
        <v>16</v>
      </c>
      <c r="N6" s="25"/>
      <c r="O6" s="25">
        <v>20</v>
      </c>
      <c r="P6" s="25"/>
      <c r="Q6" s="25"/>
      <c r="R6" s="25"/>
      <c r="S6" s="25"/>
      <c r="T6" s="25"/>
      <c r="U6" s="25"/>
      <c r="V6" s="54">
        <f>SUM(O6/1000*O15+E6/1000*E15+F6/1000*F15+G6/1000*G15+H6/1000*H15+I6/1000*I15+J6/1000*J15+K6/1000*K15+L6/1000*L15+M6/1000*M15+N6/1000*N15+P6/1000*P15+Q6/1000*Q15+R6/1000*R15+S6/1000*S15+T6/1000*T15+U6/1000*U15)</f>
        <v>6.59</v>
      </c>
    </row>
    <row r="7" spans="1:22" ht="24" customHeight="1">
      <c r="A7" s="26" t="s">
        <v>49</v>
      </c>
      <c r="B7" s="27"/>
      <c r="C7" s="28"/>
      <c r="D7" s="43">
        <v>250</v>
      </c>
      <c r="E7" s="25">
        <v>40</v>
      </c>
      <c r="F7" s="25"/>
      <c r="G7" s="25">
        <v>8</v>
      </c>
      <c r="H7" s="25">
        <v>4</v>
      </c>
      <c r="I7" s="25"/>
      <c r="J7" s="25">
        <v>8.5</v>
      </c>
      <c r="K7" s="25"/>
      <c r="L7" s="25">
        <v>20</v>
      </c>
      <c r="M7" s="25"/>
      <c r="N7" s="25"/>
      <c r="O7" s="25"/>
      <c r="P7" s="25"/>
      <c r="Q7" s="25">
        <v>1</v>
      </c>
      <c r="R7" s="25">
        <v>3</v>
      </c>
      <c r="S7" s="25"/>
      <c r="T7" s="25"/>
      <c r="U7" s="25"/>
      <c r="V7" s="54">
        <f>SUM(O7/1000*O15+E7/1000*E15+F7/1000*F15+G7/1000*G15+H7/1000*H15+I7/1000*I15+J7/1000*J15+K7/1000*K15+L7/1000*L15+M7/1000*M15+N7/1000*N15+P7/1000*P15+Q7/1000*Q15+R7/1000*R15+S7/1000*S15+T7/1000*T15+U7/1000*U15)</f>
        <v>9.4824999999999999</v>
      </c>
    </row>
    <row r="8" spans="1:22" ht="27.75" customHeight="1">
      <c r="A8" s="26" t="s">
        <v>50</v>
      </c>
      <c r="B8" s="27"/>
      <c r="C8" s="28"/>
      <c r="D8" s="43">
        <v>150</v>
      </c>
      <c r="E8" s="25"/>
      <c r="F8" s="25">
        <v>30</v>
      </c>
      <c r="G8" s="25"/>
      <c r="H8" s="25"/>
      <c r="I8" s="25">
        <v>3</v>
      </c>
      <c r="J8" s="25"/>
      <c r="K8" s="25"/>
      <c r="L8" s="25"/>
      <c r="M8" s="25"/>
      <c r="N8" s="25"/>
      <c r="O8" s="25"/>
      <c r="P8" s="25"/>
      <c r="Q8" s="25">
        <v>0.5</v>
      </c>
      <c r="R8" s="25"/>
      <c r="S8" s="25"/>
      <c r="T8" s="25"/>
      <c r="U8" s="25"/>
      <c r="V8" s="54">
        <f>SUM(E8/1000*E15+F8/1000*F15+G8/1000*G15+H8/1000*H15+I8/1000*I15+J8/1000*J15+K8/1000*K15+L8/1000*L15+M8/1000*M15+N8/1000*N15+O8/1000*O15+P8/1000*P15+Q8/1000*Q15+R8/1000*R15+S8/1000*S15+T8/1000*T15+U8/1000*U15)</f>
        <v>5.41</v>
      </c>
    </row>
    <row r="9" spans="1:22" ht="16.5" customHeight="1">
      <c r="A9" s="21" t="s">
        <v>104</v>
      </c>
      <c r="B9" s="30"/>
      <c r="C9" s="31"/>
      <c r="D9" s="43">
        <v>200</v>
      </c>
      <c r="E9" s="25"/>
      <c r="F9" s="25"/>
      <c r="G9" s="25"/>
      <c r="H9" s="25"/>
      <c r="I9" s="25"/>
      <c r="J9" s="25"/>
      <c r="K9" s="25"/>
      <c r="L9" s="25"/>
      <c r="M9" s="25"/>
      <c r="N9" s="25">
        <v>70</v>
      </c>
      <c r="O9" s="25"/>
      <c r="P9" s="25">
        <v>16</v>
      </c>
      <c r="Q9" s="25"/>
      <c r="R9" s="25"/>
      <c r="S9" s="25">
        <v>2.2000000000000002</v>
      </c>
      <c r="T9" s="25"/>
      <c r="U9" s="25"/>
      <c r="V9" s="54">
        <f>SUM(E9/1000*E15+F9/1000*F15+G9/1000*G15+H9/1000*H15+I9/1000*I15+J9/1000*J15+K9/1000*K15+L9/1000*L15+M9/1000*M15+N9/1000*N15+P9/1000*P15+Q9/1000*Q15+R9/1000*R15+S9/1000*S15+T9/1000*T15+U9/1000*U15)</f>
        <v>11.3</v>
      </c>
    </row>
    <row r="10" spans="1:22" ht="21" customHeight="1">
      <c r="A10" s="21" t="s">
        <v>12</v>
      </c>
      <c r="B10" s="22"/>
      <c r="C10" s="23"/>
      <c r="D10" s="43">
        <v>100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>
        <v>100</v>
      </c>
      <c r="U10" s="25"/>
      <c r="V10" s="54">
        <f>SUM(E10/1000*E15+F10/1000*F15+G10/1000*G15+H10/1000*H15+I10/1000*I15+J10/1000*J15+K10/1000*K15+L10/1000*L15+M10/1000*M15+N10/1000*N15+O10/1000*O15+P10/1000*P15+Q10/1000*Q15+R10/1000*R15+S10/1000*S15+T10/1000*T15+U10/1000*U15)</f>
        <v>7.4</v>
      </c>
    </row>
    <row r="11" spans="1:22" ht="17.25" customHeight="1">
      <c r="A11" s="21" t="s">
        <v>94</v>
      </c>
      <c r="B11" s="22"/>
      <c r="C11" s="23"/>
      <c r="D11" s="43">
        <v>50</v>
      </c>
      <c r="E11" s="25"/>
      <c r="F11" s="25"/>
      <c r="G11" s="25">
        <v>7</v>
      </c>
      <c r="H11" s="25"/>
      <c r="I11" s="25">
        <v>2.5</v>
      </c>
      <c r="J11" s="25"/>
      <c r="K11" s="25">
        <v>48</v>
      </c>
      <c r="L11" s="25"/>
      <c r="M11" s="25"/>
      <c r="N11" s="25"/>
      <c r="O11" s="25"/>
      <c r="P11" s="25"/>
      <c r="Q11" s="25">
        <v>1</v>
      </c>
      <c r="R11" s="25">
        <v>3</v>
      </c>
      <c r="S11" s="25"/>
      <c r="T11" s="25"/>
      <c r="U11" s="25"/>
      <c r="V11" s="54">
        <f>SUM(E11/1000*E15+F11/1000*F15+G11/1000*G15+H11/1000*H15+I11/1000*I15+J11/1000*J15+K11/1000*K15+L11/1000*L15+M11/1000*M15+N11/1000*N15+P11/1000*P15+Q11/1000*Q15+R11/1000*R15+S11/1000*S15+T11/1000*T15+U11/1000*U15)</f>
        <v>35.465000000000003</v>
      </c>
    </row>
    <row r="12" spans="1:22" ht="15" customHeight="1">
      <c r="A12" s="32"/>
      <c r="B12" s="33"/>
      <c r="C12" s="3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54">
        <f>SUM(V5:V11)</f>
        <v>75.647500000000008</v>
      </c>
    </row>
    <row r="13" spans="1:22" ht="27" customHeight="1">
      <c r="A13" s="47" t="s">
        <v>18</v>
      </c>
      <c r="B13" s="27"/>
      <c r="C13" s="28"/>
      <c r="D13" s="25"/>
      <c r="E13" s="25">
        <f t="shared" ref="E13:T13" si="0">SUM(E5:E12)</f>
        <v>80</v>
      </c>
      <c r="F13" s="25">
        <f t="shared" si="0"/>
        <v>30</v>
      </c>
      <c r="G13" s="25">
        <f t="shared" si="0"/>
        <v>24</v>
      </c>
      <c r="H13" s="25">
        <f t="shared" si="0"/>
        <v>8</v>
      </c>
      <c r="I13" s="25">
        <f t="shared" si="0"/>
        <v>5.5</v>
      </c>
      <c r="J13" s="25">
        <f t="shared" si="0"/>
        <v>16.5</v>
      </c>
      <c r="K13" s="25">
        <f t="shared" si="0"/>
        <v>48</v>
      </c>
      <c r="L13" s="25">
        <f t="shared" si="0"/>
        <v>20</v>
      </c>
      <c r="M13" s="25">
        <f t="shared" si="0"/>
        <v>16</v>
      </c>
      <c r="N13" s="25">
        <f t="shared" si="0"/>
        <v>70</v>
      </c>
      <c r="O13" s="25">
        <f t="shared" si="0"/>
        <v>20</v>
      </c>
      <c r="P13" s="25">
        <f t="shared" si="0"/>
        <v>16</v>
      </c>
      <c r="Q13" s="25">
        <f t="shared" si="0"/>
        <v>2.5</v>
      </c>
      <c r="R13" s="25">
        <f t="shared" si="0"/>
        <v>6</v>
      </c>
      <c r="S13" s="25">
        <f t="shared" si="0"/>
        <v>2.2000000000000002</v>
      </c>
      <c r="T13" s="25">
        <f t="shared" si="0"/>
        <v>100</v>
      </c>
      <c r="U13" s="25"/>
      <c r="V13" s="54"/>
    </row>
    <row r="14" spans="1:22" s="45" customFormat="1" ht="43.5" customHeight="1">
      <c r="A14" s="47" t="s">
        <v>19</v>
      </c>
      <c r="B14" s="62"/>
      <c r="C14" s="63"/>
      <c r="D14" s="43">
        <v>132</v>
      </c>
      <c r="E14" s="43">
        <f>SUM(D14 *E13/1000)</f>
        <v>10.56</v>
      </c>
      <c r="F14" s="43">
        <f>SUM(D14 *F13/1000)</f>
        <v>3.96</v>
      </c>
      <c r="G14" s="43">
        <f>SUM(D14 *G13/1000)</f>
        <v>3.1680000000000001</v>
      </c>
      <c r="H14" s="43">
        <f>SUM(D14 *H13/1000)</f>
        <v>1.056</v>
      </c>
      <c r="I14" s="43">
        <f>SUM(D14 *I13/1000)</f>
        <v>0.72599999999999998</v>
      </c>
      <c r="J14" s="43">
        <f>SUM(D14 *J13/1000)</f>
        <v>2.1779999999999999</v>
      </c>
      <c r="K14" s="43">
        <f>SUM(D14 *K13/1000)</f>
        <v>6.3360000000000003</v>
      </c>
      <c r="L14" s="43">
        <f>SUM(D14 *L13/1000)</f>
        <v>2.64</v>
      </c>
      <c r="M14" s="43">
        <f>SUM(D14 *M13/1000)</f>
        <v>2.1120000000000001</v>
      </c>
      <c r="N14" s="43">
        <f>SUM(D14 *N13/1000)</f>
        <v>9.24</v>
      </c>
      <c r="O14" s="43">
        <f>SUM(D14 *O13/1000)</f>
        <v>2.64</v>
      </c>
      <c r="P14" s="43">
        <f>SUM(D14 *P13/1000)</f>
        <v>2.1120000000000001</v>
      </c>
      <c r="Q14" s="43">
        <f>SUM(D14 *Q13/1000)</f>
        <v>0.33</v>
      </c>
      <c r="R14" s="43">
        <f>SUM(D14 *R13/1000)</f>
        <v>0.79200000000000004</v>
      </c>
      <c r="S14" s="43">
        <f>SUM(D14 *S13/1000)</f>
        <v>0.29040000000000005</v>
      </c>
      <c r="T14" s="43">
        <f>SUM(D14 *T13/1000)</f>
        <v>13.2</v>
      </c>
      <c r="U14" s="43"/>
      <c r="V14" s="68"/>
    </row>
    <row r="15" spans="1:22" ht="21" customHeight="1">
      <c r="A15" s="46" t="s">
        <v>20</v>
      </c>
      <c r="B15" s="30"/>
      <c r="C15" s="31"/>
      <c r="D15" s="25"/>
      <c r="E15" s="25">
        <v>65</v>
      </c>
      <c r="F15" s="25">
        <v>65</v>
      </c>
      <c r="G15" s="25">
        <v>50</v>
      </c>
      <c r="H15" s="25">
        <v>165</v>
      </c>
      <c r="I15" s="25">
        <v>1150</v>
      </c>
      <c r="J15" s="25">
        <v>45</v>
      </c>
      <c r="K15" s="25">
        <v>650</v>
      </c>
      <c r="L15" s="25">
        <v>220</v>
      </c>
      <c r="M15" s="25">
        <v>95</v>
      </c>
      <c r="N15" s="25">
        <v>120</v>
      </c>
      <c r="O15" s="25">
        <v>50</v>
      </c>
      <c r="P15" s="25">
        <v>85</v>
      </c>
      <c r="Q15" s="25">
        <v>20</v>
      </c>
      <c r="R15" s="25">
        <v>340</v>
      </c>
      <c r="S15" s="25">
        <v>700</v>
      </c>
      <c r="T15" s="25">
        <v>74</v>
      </c>
      <c r="U15" s="25"/>
      <c r="V15" s="54"/>
    </row>
    <row r="16" spans="1:22" ht="25.5" customHeight="1">
      <c r="A16" s="46" t="s">
        <v>21</v>
      </c>
      <c r="B16" s="30"/>
      <c r="C16" s="31"/>
      <c r="D16" s="25"/>
      <c r="E16" s="25">
        <f t="shared" ref="E16:T16" si="1">SUM(E15*E14)</f>
        <v>686.4</v>
      </c>
      <c r="F16" s="25">
        <f t="shared" si="1"/>
        <v>257.39999999999998</v>
      </c>
      <c r="G16" s="25">
        <f t="shared" si="1"/>
        <v>158.4</v>
      </c>
      <c r="H16" s="25">
        <f t="shared" si="1"/>
        <v>174.24</v>
      </c>
      <c r="I16" s="25">
        <f t="shared" si="1"/>
        <v>834.9</v>
      </c>
      <c r="J16" s="25">
        <f t="shared" si="1"/>
        <v>98.009999999999991</v>
      </c>
      <c r="K16" s="25">
        <f t="shared" si="1"/>
        <v>4118.4000000000005</v>
      </c>
      <c r="L16" s="25">
        <f t="shared" si="1"/>
        <v>580.80000000000007</v>
      </c>
      <c r="M16" s="25">
        <f t="shared" si="1"/>
        <v>200.64000000000001</v>
      </c>
      <c r="N16" s="25">
        <f>SUM(N15*N14)</f>
        <v>1108.8</v>
      </c>
      <c r="O16" s="25">
        <f t="shared" si="1"/>
        <v>132</v>
      </c>
      <c r="P16" s="25">
        <f t="shared" si="1"/>
        <v>179.52</v>
      </c>
      <c r="Q16" s="25">
        <f t="shared" si="1"/>
        <v>6.6000000000000005</v>
      </c>
      <c r="R16" s="25">
        <f t="shared" si="1"/>
        <v>269.28000000000003</v>
      </c>
      <c r="S16" s="25">
        <f>SUM(S15*S14)</f>
        <v>203.28000000000003</v>
      </c>
      <c r="T16" s="25">
        <f t="shared" si="1"/>
        <v>976.8</v>
      </c>
      <c r="U16" s="25"/>
      <c r="V16" s="69">
        <f>SUM(E16:U16)</f>
        <v>9985.470000000003</v>
      </c>
    </row>
    <row r="17" spans="1:22" ht="32.25" customHeight="1">
      <c r="A17" s="47" t="s">
        <v>22</v>
      </c>
      <c r="B17" s="48"/>
      <c r="C17" s="4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54">
        <f>SUM(V16/D14)</f>
        <v>75.647500000000022</v>
      </c>
    </row>
    <row r="18" spans="1:22" ht="21.75" customHeight="1">
      <c r="A18" s="46" t="s">
        <v>23</v>
      </c>
      <c r="B18" s="66"/>
      <c r="C18" s="67"/>
      <c r="D18" s="43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20" spans="1:22">
      <c r="A20" s="9" t="s">
        <v>108</v>
      </c>
      <c r="B20" s="9"/>
      <c r="C20" s="9"/>
      <c r="D20" s="9"/>
      <c r="E20" s="9"/>
      <c r="F20" s="9"/>
      <c r="G20" s="3"/>
      <c r="H20" s="3"/>
      <c r="I20" s="3"/>
    </row>
    <row r="22" spans="1:22">
      <c r="A22" s="9" t="s">
        <v>24</v>
      </c>
      <c r="B22" s="9"/>
      <c r="C22" s="9"/>
      <c r="D22" s="9"/>
      <c r="E22" s="9"/>
      <c r="G22" s="3"/>
      <c r="H22" s="3"/>
      <c r="I22" s="3"/>
    </row>
  </sheetData>
  <mergeCells count="37">
    <mergeCell ref="L3:L4"/>
    <mergeCell ref="M3:M4"/>
    <mergeCell ref="N3:N4"/>
    <mergeCell ref="A3:C3"/>
    <mergeCell ref="D3:D4"/>
    <mergeCell ref="E3:E4"/>
    <mergeCell ref="F3:F4"/>
    <mergeCell ref="G3:G4"/>
    <mergeCell ref="H3:H4"/>
    <mergeCell ref="A13:C13"/>
    <mergeCell ref="U3:U4"/>
    <mergeCell ref="V3:V4"/>
    <mergeCell ref="A4:C4"/>
    <mergeCell ref="A5:C5"/>
    <mergeCell ref="A6:C6"/>
    <mergeCell ref="A7:C7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A8:C8"/>
    <mergeCell ref="A9:C9"/>
    <mergeCell ref="A10:C10"/>
    <mergeCell ref="A11:C11"/>
    <mergeCell ref="A12:C12"/>
    <mergeCell ref="A22:E22"/>
    <mergeCell ref="A14:C14"/>
    <mergeCell ref="A15:C15"/>
    <mergeCell ref="A16:C16"/>
    <mergeCell ref="A17:C17"/>
    <mergeCell ref="A18:C18"/>
    <mergeCell ref="A20:F20"/>
  </mergeCells>
  <pageMargins left="0.78740157480314965" right="0" top="0.78740157480314965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2"/>
  <sheetViews>
    <sheetView topLeftCell="A4" zoomScale="77" zoomScaleNormal="77" workbookViewId="0">
      <selection activeCell="A2" sqref="A2:T23"/>
    </sheetView>
  </sheetViews>
  <sheetFormatPr defaultRowHeight="15.75"/>
  <cols>
    <col min="1" max="1" width="9.140625" style="1"/>
    <col min="2" max="2" width="7.140625" style="1" customWidth="1"/>
    <col min="3" max="3" width="4.28515625" style="1" customWidth="1"/>
    <col min="4" max="4" width="6" style="1" customWidth="1"/>
    <col min="5" max="5" width="6.7109375" style="1" customWidth="1"/>
    <col min="6" max="6" width="6.140625" style="1" customWidth="1"/>
    <col min="7" max="7" width="1.7109375" style="1" customWidth="1"/>
    <col min="8" max="8" width="7" style="1" customWidth="1"/>
    <col min="9" max="9" width="5.85546875" style="1" customWidth="1"/>
    <col min="10" max="10" width="7.28515625" style="1" customWidth="1"/>
    <col min="11" max="11" width="6.7109375" style="1" customWidth="1"/>
    <col min="12" max="12" width="5.28515625" style="1" customWidth="1"/>
    <col min="13" max="13" width="6.28515625" style="1" customWidth="1"/>
    <col min="14" max="14" width="7" style="1" customWidth="1"/>
    <col min="15" max="15" width="6.28515625" style="1" customWidth="1"/>
    <col min="16" max="16" width="8" style="1" customWidth="1"/>
    <col min="17" max="17" width="6.85546875" style="1" customWidth="1"/>
    <col min="18" max="18" width="1.7109375" style="1" customWidth="1"/>
    <col min="19" max="20" width="6.7109375" style="1" customWidth="1"/>
    <col min="21" max="16384" width="9.140625" style="1"/>
  </cols>
  <sheetData>
    <row r="1" spans="1:20" ht="7.5" customHeight="1"/>
    <row r="2" spans="1:20" ht="36.75" customHeight="1">
      <c r="A2" s="50" t="s">
        <v>52</v>
      </c>
      <c r="B2" s="51"/>
      <c r="C2" s="52"/>
      <c r="D2" s="14" t="s">
        <v>1</v>
      </c>
      <c r="E2" s="14" t="s">
        <v>25</v>
      </c>
      <c r="F2" s="14" t="s">
        <v>53</v>
      </c>
      <c r="G2" s="14"/>
      <c r="H2" s="14" t="s">
        <v>4</v>
      </c>
      <c r="I2" s="14" t="s">
        <v>54</v>
      </c>
      <c r="J2" s="14" t="s">
        <v>6</v>
      </c>
      <c r="K2" s="14" t="s">
        <v>55</v>
      </c>
      <c r="L2" s="14" t="s">
        <v>7</v>
      </c>
      <c r="M2" s="14" t="s">
        <v>8</v>
      </c>
      <c r="N2" s="12" t="s">
        <v>56</v>
      </c>
      <c r="O2" s="14" t="s">
        <v>95</v>
      </c>
      <c r="P2" s="12" t="s">
        <v>10</v>
      </c>
      <c r="Q2" s="12" t="s">
        <v>57</v>
      </c>
      <c r="R2" s="12"/>
      <c r="S2" s="12" t="s">
        <v>12</v>
      </c>
      <c r="T2" s="12" t="s">
        <v>14</v>
      </c>
    </row>
    <row r="3" spans="1:20" ht="59.25" customHeight="1">
      <c r="A3" s="53" t="s">
        <v>15</v>
      </c>
      <c r="B3" s="53"/>
      <c r="C3" s="53"/>
      <c r="D3" s="14"/>
      <c r="E3" s="14"/>
      <c r="F3" s="14"/>
      <c r="G3" s="14"/>
      <c r="H3" s="14"/>
      <c r="I3" s="14"/>
      <c r="J3" s="14"/>
      <c r="K3" s="14"/>
      <c r="L3" s="14"/>
      <c r="M3" s="14"/>
      <c r="N3" s="13"/>
      <c r="O3" s="14"/>
      <c r="P3" s="13"/>
      <c r="Q3" s="13"/>
      <c r="R3" s="13"/>
      <c r="S3" s="13"/>
      <c r="T3" s="13"/>
    </row>
    <row r="4" spans="1:20" ht="14.25" customHeight="1">
      <c r="A4" s="21"/>
      <c r="B4" s="22"/>
      <c r="C4" s="23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68">
        <f>SUM(E4/1000*E14+F4/1000*F14+G4/1000*G14+H4/1000*H14+I4/1000*I14+J4/1000*J14+K4/1000*K14+L4/1000*L14+M4/1000*M14+N4/1000*N14+O4/1000*O14+P4/1000*P14+Q4/1000*Q14+R4/1000*R14+S4/1000*S14)</f>
        <v>0</v>
      </c>
    </row>
    <row r="5" spans="1:20" ht="28.5" customHeight="1">
      <c r="A5" s="26" t="s">
        <v>58</v>
      </c>
      <c r="B5" s="27"/>
      <c r="C5" s="28"/>
      <c r="D5" s="43">
        <v>50</v>
      </c>
      <c r="E5" s="25"/>
      <c r="F5" s="25"/>
      <c r="G5" s="25"/>
      <c r="H5" s="25"/>
      <c r="I5" s="25">
        <v>3</v>
      </c>
      <c r="J5" s="25"/>
      <c r="K5" s="25">
        <v>53</v>
      </c>
      <c r="L5" s="25"/>
      <c r="M5" s="25"/>
      <c r="N5" s="25"/>
      <c r="O5" s="25"/>
      <c r="P5" s="25">
        <v>1</v>
      </c>
      <c r="Q5" s="25"/>
      <c r="R5" s="25"/>
      <c r="S5" s="25"/>
      <c r="T5" s="68">
        <f>SUM(E5/1000*E14+F5/1000*F14+G5/1000*G14+H5/1000*H14+I5/1000*I14+J5/1000*J14+K5/1000*K14+L5/1000*L14+M5/1000*M14+N5/1000*N14+O5/1000*O14+P5/1000*P14+Q5/1000*Q14+R5/1000*R14+S5/1000*S14)</f>
        <v>3.165</v>
      </c>
    </row>
    <row r="6" spans="1:20" ht="30.75" customHeight="1">
      <c r="A6" s="70" t="s">
        <v>59</v>
      </c>
      <c r="B6" s="71"/>
      <c r="C6" s="72"/>
      <c r="D6" s="43">
        <v>250</v>
      </c>
      <c r="E6" s="25">
        <v>40</v>
      </c>
      <c r="F6" s="25">
        <v>25</v>
      </c>
      <c r="G6" s="25"/>
      <c r="H6" s="25">
        <v>8.6999999999999993</v>
      </c>
      <c r="I6" s="25">
        <v>3</v>
      </c>
      <c r="J6" s="25">
        <v>3</v>
      </c>
      <c r="K6" s="25"/>
      <c r="L6" s="25">
        <v>10</v>
      </c>
      <c r="M6" s="25"/>
      <c r="N6" s="25"/>
      <c r="O6" s="25"/>
      <c r="P6" s="25">
        <v>1</v>
      </c>
      <c r="Q6" s="25"/>
      <c r="R6" s="25"/>
      <c r="S6" s="25"/>
      <c r="T6" s="68">
        <f>SUM(E6/1000*E14+F6/1000*F14+G6/1000*G14+H6/1000*H14+I6/1000*I14+J6/1000*J14+K6/1000*K14+L6/1000*L14+M6/1000*M14+N6/1000*N14+O6/1000*O14+P6/1000*P14+Q6/1000*Q14+R6/1000*R14+S6/1000*S14)</f>
        <v>9.3249999999999993</v>
      </c>
    </row>
    <row r="7" spans="1:20" ht="21" customHeight="1">
      <c r="A7" s="26" t="s">
        <v>60</v>
      </c>
      <c r="B7" s="27"/>
      <c r="C7" s="28"/>
      <c r="D7" s="43">
        <v>150</v>
      </c>
      <c r="E7" s="25">
        <v>150</v>
      </c>
      <c r="F7" s="25"/>
      <c r="G7" s="25"/>
      <c r="H7" s="25"/>
      <c r="I7" s="25"/>
      <c r="J7" s="25">
        <v>3</v>
      </c>
      <c r="K7" s="25"/>
      <c r="L7" s="25"/>
      <c r="M7" s="25"/>
      <c r="N7" s="25"/>
      <c r="O7" s="25"/>
      <c r="P7" s="25">
        <v>1</v>
      </c>
      <c r="Q7" s="25"/>
      <c r="R7" s="25"/>
      <c r="S7" s="25"/>
      <c r="T7" s="68">
        <f>SUM(E7/1000*E14+F7/1000*F14+G7/1000*G14+H7/1000*H14+I7/1000*I14+J7/1000*J14+K7/1000*K14+L7/1000*L14+M7/1000*M14+N7/1000*N14+O7/1000*O14+P7/1000*P14+Q7/1000*Q14+R7/1000*R14+S7/1000*S14)</f>
        <v>13.219999999999999</v>
      </c>
    </row>
    <row r="8" spans="1:20" ht="23.25" customHeight="1">
      <c r="A8" s="26" t="s">
        <v>91</v>
      </c>
      <c r="B8" s="27"/>
      <c r="C8" s="28"/>
      <c r="D8" s="43">
        <v>80</v>
      </c>
      <c r="E8" s="25"/>
      <c r="F8" s="25"/>
      <c r="G8" s="25"/>
      <c r="H8" s="25">
        <v>8</v>
      </c>
      <c r="I8" s="25">
        <v>3</v>
      </c>
      <c r="J8" s="25"/>
      <c r="K8" s="25"/>
      <c r="L8" s="25"/>
      <c r="M8" s="25">
        <v>5</v>
      </c>
      <c r="N8" s="25">
        <v>55</v>
      </c>
      <c r="O8" s="25"/>
      <c r="P8" s="25">
        <v>1</v>
      </c>
      <c r="Q8" s="25"/>
      <c r="R8" s="25"/>
      <c r="S8" s="25"/>
      <c r="T8" s="68">
        <f>SUM(E8/1000*E14+F8/1000*F14+G8/1000*G14+H8/1000*H14+I8/1000*I14+J8/1000*J14+K8/1000*K14+L8/1000*L14+M8/1000*M14+N8/1000*N14+O8/1000*O14+P8/1000*P14+Q8/1000*Q14+R8/1000*R14+S8/1000*S14)</f>
        <v>36.89</v>
      </c>
    </row>
    <row r="9" spans="1:20" ht="23.25" customHeight="1">
      <c r="A9" s="21" t="s">
        <v>96</v>
      </c>
      <c r="B9" s="22"/>
      <c r="C9" s="23"/>
      <c r="D9" s="43">
        <v>200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>
        <v>14</v>
      </c>
      <c r="P9" s="25"/>
      <c r="Q9" s="25">
        <v>17</v>
      </c>
      <c r="R9" s="25"/>
      <c r="S9" s="25"/>
      <c r="T9" s="68">
        <f>SUM(E9/1000*E14+F9/1000*F14+G9/1000*G14+H9/1000*H14+I9/1000*I14+J9/1000*J14+K9/1000*K14+L9/1000*L14+M9/1000*M14+N9/1000*N14+O9/1000*O14+P9/1000*P14+Q9/1000*Q14+R9/1000*R14+S9/1000*S14)</f>
        <v>5.6450000000000005</v>
      </c>
    </row>
    <row r="10" spans="1:20" ht="19.5" customHeight="1">
      <c r="A10" s="21" t="s">
        <v>12</v>
      </c>
      <c r="B10" s="22"/>
      <c r="C10" s="23"/>
      <c r="D10" s="43">
        <v>100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>
        <v>100</v>
      </c>
      <c r="T10" s="68">
        <f>SUM(E10/1000*E14+F10/1000*F14+G10/1000*G14+H10/1000*H14+I10/1000*I14+J10/1000*J14+K10/1000*K14+L10/1000*L14+M10/1000*M14+N10/1000*N14+O10/1000*O14+P10/1000*P14+Q10/1000*Q14+R10/1000*R14+S10/1000*S14)</f>
        <v>7.4</v>
      </c>
    </row>
    <row r="11" spans="1:20" ht="12" customHeight="1">
      <c r="A11" s="32"/>
      <c r="B11" s="33"/>
      <c r="C11" s="34"/>
      <c r="D11" s="43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68">
        <f>SUM(T4:T10)</f>
        <v>75.644999999999996</v>
      </c>
    </row>
    <row r="12" spans="1:20" ht="28.5" customHeight="1">
      <c r="A12" s="47" t="s">
        <v>18</v>
      </c>
      <c r="B12" s="27"/>
      <c r="C12" s="28"/>
      <c r="D12" s="43"/>
      <c r="E12" s="25">
        <f t="shared" ref="E12:S12" si="0">SUM(E4:E11)</f>
        <v>190</v>
      </c>
      <c r="F12" s="25">
        <f t="shared" si="0"/>
        <v>25</v>
      </c>
      <c r="G12" s="25"/>
      <c r="H12" s="25">
        <f t="shared" si="0"/>
        <v>16.7</v>
      </c>
      <c r="I12" s="25">
        <f t="shared" si="0"/>
        <v>9</v>
      </c>
      <c r="J12" s="25">
        <f t="shared" si="0"/>
        <v>6</v>
      </c>
      <c r="K12" s="25">
        <f t="shared" si="0"/>
        <v>53</v>
      </c>
      <c r="L12" s="25">
        <f t="shared" si="0"/>
        <v>10</v>
      </c>
      <c r="M12" s="25">
        <f t="shared" si="0"/>
        <v>5</v>
      </c>
      <c r="N12" s="25">
        <f t="shared" si="0"/>
        <v>55</v>
      </c>
      <c r="O12" s="25">
        <f t="shared" si="0"/>
        <v>14</v>
      </c>
      <c r="P12" s="25">
        <f t="shared" si="0"/>
        <v>4</v>
      </c>
      <c r="Q12" s="25">
        <f t="shared" si="0"/>
        <v>17</v>
      </c>
      <c r="R12" s="25"/>
      <c r="S12" s="25">
        <f t="shared" si="0"/>
        <v>100</v>
      </c>
      <c r="T12" s="43"/>
    </row>
    <row r="13" spans="1:20" s="45" customFormat="1" ht="42.75" customHeight="1">
      <c r="A13" s="47" t="s">
        <v>19</v>
      </c>
      <c r="B13" s="64"/>
      <c r="C13" s="65"/>
      <c r="D13" s="43">
        <v>132</v>
      </c>
      <c r="E13" s="43">
        <f>SUM(D13*E12/1000)</f>
        <v>25.08</v>
      </c>
      <c r="F13" s="43">
        <f>SUM(D13*F12/1000)</f>
        <v>3.3</v>
      </c>
      <c r="G13" s="43"/>
      <c r="H13" s="43">
        <f>SUM(D13*H12/1000)</f>
        <v>2.2044000000000001</v>
      </c>
      <c r="I13" s="43">
        <f>SUM(D13*I12/1000)</f>
        <v>1.1879999999999999</v>
      </c>
      <c r="J13" s="43">
        <f>SUM(D13*J12/1000)</f>
        <v>0.79200000000000004</v>
      </c>
      <c r="K13" s="43">
        <f>SUM(D13*K12/1000)</f>
        <v>6.9960000000000004</v>
      </c>
      <c r="L13" s="43">
        <f>SUM(D13*L12/1000)</f>
        <v>1.32</v>
      </c>
      <c r="M13" s="43">
        <f>SUM(D13*M12/1000)</f>
        <v>0.66</v>
      </c>
      <c r="N13" s="43">
        <f>SUM(D13*N12/1000)</f>
        <v>7.26</v>
      </c>
      <c r="O13" s="43">
        <f>SUM(D13*O12/1000)</f>
        <v>1.8480000000000001</v>
      </c>
      <c r="P13" s="43">
        <f>SUM(D13*P12/1000)</f>
        <v>0.52800000000000002</v>
      </c>
      <c r="Q13" s="43">
        <f>SUM(D13*Q12/1000)</f>
        <v>2.2440000000000002</v>
      </c>
      <c r="R13" s="43"/>
      <c r="S13" s="43">
        <f>SUM(D13*S12/1000)</f>
        <v>13.2</v>
      </c>
      <c r="T13" s="43"/>
    </row>
    <row r="14" spans="1:20" ht="21.75" customHeight="1">
      <c r="A14" s="46" t="s">
        <v>20</v>
      </c>
      <c r="B14" s="30"/>
      <c r="C14" s="31"/>
      <c r="D14" s="43"/>
      <c r="E14" s="25">
        <v>65</v>
      </c>
      <c r="F14" s="25">
        <v>75</v>
      </c>
      <c r="G14" s="25"/>
      <c r="H14" s="25">
        <v>50</v>
      </c>
      <c r="I14" s="25">
        <v>165</v>
      </c>
      <c r="J14" s="25">
        <v>1150</v>
      </c>
      <c r="K14" s="25">
        <v>50</v>
      </c>
      <c r="L14" s="25">
        <v>45</v>
      </c>
      <c r="M14" s="25">
        <v>45</v>
      </c>
      <c r="N14" s="25">
        <v>650</v>
      </c>
      <c r="O14" s="25">
        <v>300</v>
      </c>
      <c r="P14" s="25">
        <v>20</v>
      </c>
      <c r="Q14" s="25">
        <v>85</v>
      </c>
      <c r="R14" s="25"/>
      <c r="S14" s="25">
        <v>74</v>
      </c>
      <c r="T14" s="73"/>
    </row>
    <row r="15" spans="1:20" ht="21" customHeight="1">
      <c r="A15" s="46" t="s">
        <v>21</v>
      </c>
      <c r="B15" s="30"/>
      <c r="C15" s="31"/>
      <c r="D15" s="43"/>
      <c r="E15" s="25">
        <f>SUM(E14*E13)</f>
        <v>1630.1999999999998</v>
      </c>
      <c r="F15" s="25">
        <f t="shared" ref="F15:S15" si="1">SUM(F14*F13)</f>
        <v>247.5</v>
      </c>
      <c r="G15" s="25"/>
      <c r="H15" s="25">
        <f t="shared" si="1"/>
        <v>110.22000000000001</v>
      </c>
      <c r="I15" s="25">
        <f t="shared" si="1"/>
        <v>196.01999999999998</v>
      </c>
      <c r="J15" s="25">
        <f t="shared" si="1"/>
        <v>910.80000000000007</v>
      </c>
      <c r="K15" s="25">
        <f t="shared" si="1"/>
        <v>349.8</v>
      </c>
      <c r="L15" s="25">
        <f t="shared" si="1"/>
        <v>59.400000000000006</v>
      </c>
      <c r="M15" s="25">
        <f t="shared" si="1"/>
        <v>29.700000000000003</v>
      </c>
      <c r="N15" s="25">
        <f t="shared" si="1"/>
        <v>4719</v>
      </c>
      <c r="O15" s="25">
        <f t="shared" si="1"/>
        <v>554.4</v>
      </c>
      <c r="P15" s="25">
        <f t="shared" si="1"/>
        <v>10.56</v>
      </c>
      <c r="Q15" s="25">
        <f>SUM(Q14*Q13)</f>
        <v>190.74</v>
      </c>
      <c r="R15" s="25"/>
      <c r="S15" s="25">
        <f t="shared" si="1"/>
        <v>976.8</v>
      </c>
      <c r="T15" s="43">
        <f>SUM(E15:S15)</f>
        <v>9985.1399999999976</v>
      </c>
    </row>
    <row r="16" spans="1:20" ht="25.5" customHeight="1">
      <c r="A16" s="47" t="s">
        <v>22</v>
      </c>
      <c r="B16" s="48"/>
      <c r="C16" s="49"/>
      <c r="D16" s="43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68">
        <f>SUM(T15/D13)</f>
        <v>75.644999999999982</v>
      </c>
    </row>
    <row r="17" spans="1:20" ht="22.5" customHeight="1">
      <c r="A17" s="74" t="s">
        <v>23</v>
      </c>
      <c r="B17" s="74"/>
      <c r="C17" s="74"/>
      <c r="D17" s="43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20" spans="1:20">
      <c r="A20" s="9" t="s">
        <v>110</v>
      </c>
      <c r="B20" s="9"/>
      <c r="C20" s="9"/>
      <c r="D20" s="9"/>
      <c r="E20" s="9"/>
      <c r="F20" s="9"/>
      <c r="G20" s="3"/>
      <c r="H20" s="3"/>
      <c r="I20" s="3"/>
    </row>
    <row r="22" spans="1:20">
      <c r="A22" s="9" t="s">
        <v>24</v>
      </c>
      <c r="B22" s="9"/>
      <c r="C22" s="9"/>
      <c r="D22" s="9"/>
      <c r="E22" s="9"/>
      <c r="G22" s="3"/>
      <c r="H22" s="3"/>
      <c r="I22" s="3"/>
    </row>
  </sheetData>
  <mergeCells count="35">
    <mergeCell ref="T2:T3"/>
    <mergeCell ref="I2:I3"/>
    <mergeCell ref="J2:J3"/>
    <mergeCell ref="K2:K3"/>
    <mergeCell ref="L2:L3"/>
    <mergeCell ref="M2:M3"/>
    <mergeCell ref="N2:N3"/>
    <mergeCell ref="A4:C4"/>
    <mergeCell ref="A5:C5"/>
    <mergeCell ref="A6:C6"/>
    <mergeCell ref="A7:C7"/>
    <mergeCell ref="S2:S3"/>
    <mergeCell ref="O2:O3"/>
    <mergeCell ref="P2:P3"/>
    <mergeCell ref="Q2:Q3"/>
    <mergeCell ref="R2:R3"/>
    <mergeCell ref="A2:C2"/>
    <mergeCell ref="D2:D3"/>
    <mergeCell ref="E2:E3"/>
    <mergeCell ref="F2:F3"/>
    <mergeCell ref="G2:G3"/>
    <mergeCell ref="H2:H3"/>
    <mergeCell ref="A3:C3"/>
    <mergeCell ref="A8:C8"/>
    <mergeCell ref="A16:C16"/>
    <mergeCell ref="A17:C17"/>
    <mergeCell ref="A20:F20"/>
    <mergeCell ref="A22:E22"/>
    <mergeCell ref="A10:C10"/>
    <mergeCell ref="A11:C11"/>
    <mergeCell ref="A12:C12"/>
    <mergeCell ref="A13:C13"/>
    <mergeCell ref="A14:C14"/>
    <mergeCell ref="A15:C15"/>
    <mergeCell ref="A9:C9"/>
  </mergeCells>
  <pageMargins left="0.78740157480314965" right="0" top="0.78740157480314965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V24"/>
  <sheetViews>
    <sheetView tabSelected="1" topLeftCell="A5" zoomScale="84" zoomScaleNormal="84" workbookViewId="0">
      <selection activeCell="V21" sqref="V21"/>
    </sheetView>
  </sheetViews>
  <sheetFormatPr defaultRowHeight="15.75"/>
  <cols>
    <col min="1" max="1" width="3.42578125" style="2" customWidth="1"/>
    <col min="2" max="2" width="9.140625" style="2" customWidth="1"/>
    <col min="3" max="3" width="7.85546875" style="2" customWidth="1"/>
    <col min="4" max="4" width="8.85546875" style="2" customWidth="1"/>
    <col min="5" max="5" width="7.5703125" style="2" customWidth="1"/>
    <col min="6" max="6" width="6.28515625" style="2" customWidth="1"/>
    <col min="7" max="7" width="7.140625" style="2" customWidth="1"/>
    <col min="8" max="8" width="2.140625" style="2" customWidth="1"/>
    <col min="9" max="9" width="6.28515625" style="2" customWidth="1"/>
    <col min="10" max="10" width="2.28515625" style="2" customWidth="1"/>
    <col min="11" max="11" width="6.140625" style="2" customWidth="1"/>
    <col min="12" max="12" width="6.42578125" style="2" customWidth="1"/>
    <col min="13" max="13" width="6" style="2" customWidth="1"/>
    <col min="14" max="14" width="6.5703125" style="2" customWidth="1"/>
    <col min="15" max="15" width="5.85546875" style="2" customWidth="1"/>
    <col min="16" max="16" width="6.85546875" style="2" customWidth="1"/>
    <col min="17" max="17" width="6.5703125" style="2" customWidth="1"/>
    <col min="18" max="18" width="1.85546875" style="2" customWidth="1"/>
    <col min="19" max="19" width="6" style="2" customWidth="1"/>
    <col min="20" max="20" width="7.85546875" style="2" customWidth="1"/>
    <col min="21" max="21" width="4.85546875" style="2" customWidth="1"/>
    <col min="22" max="22" width="5.28515625" style="2" customWidth="1"/>
    <col min="23" max="23" width="6.28515625" style="2" customWidth="1"/>
    <col min="24" max="24" width="5.5703125" style="2" customWidth="1"/>
    <col min="25" max="25" width="5.42578125" style="2" customWidth="1"/>
    <col min="26" max="16384" width="9.140625" style="2"/>
  </cols>
  <sheetData>
    <row r="1" spans="2:2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22" ht="48.75" customHeight="1">
      <c r="B2" s="50" t="s">
        <v>61</v>
      </c>
      <c r="C2" s="51"/>
      <c r="D2" s="52"/>
      <c r="E2" s="14" t="s">
        <v>1</v>
      </c>
      <c r="F2" s="14" t="s">
        <v>97</v>
      </c>
      <c r="G2" s="15" t="s">
        <v>89</v>
      </c>
      <c r="H2" s="14"/>
      <c r="I2" s="14" t="s">
        <v>6</v>
      </c>
      <c r="J2" s="12"/>
      <c r="K2" s="12" t="s">
        <v>62</v>
      </c>
      <c r="L2" s="12" t="s">
        <v>106</v>
      </c>
      <c r="M2" s="14" t="s">
        <v>28</v>
      </c>
      <c r="N2" s="14" t="s">
        <v>46</v>
      </c>
      <c r="O2" s="12" t="s">
        <v>63</v>
      </c>
      <c r="P2" s="14" t="s">
        <v>10</v>
      </c>
      <c r="Q2" s="14" t="s">
        <v>107</v>
      </c>
      <c r="R2" s="12"/>
      <c r="S2" s="14" t="s">
        <v>12</v>
      </c>
      <c r="T2" s="12" t="s">
        <v>64</v>
      </c>
      <c r="U2" s="86"/>
      <c r="V2" s="10"/>
    </row>
    <row r="3" spans="2:22" ht="40.5" customHeight="1">
      <c r="B3" s="53" t="s">
        <v>15</v>
      </c>
      <c r="C3" s="53"/>
      <c r="D3" s="53"/>
      <c r="E3" s="14"/>
      <c r="F3" s="14"/>
      <c r="G3" s="16"/>
      <c r="H3" s="14"/>
      <c r="I3" s="14"/>
      <c r="J3" s="13"/>
      <c r="K3" s="13"/>
      <c r="L3" s="13"/>
      <c r="M3" s="14"/>
      <c r="N3" s="14"/>
      <c r="O3" s="13"/>
      <c r="P3" s="14"/>
      <c r="Q3" s="14"/>
      <c r="R3" s="13"/>
      <c r="S3" s="14"/>
      <c r="T3" s="13"/>
      <c r="U3" s="14"/>
      <c r="V3" s="11"/>
    </row>
    <row r="4" spans="2:22" ht="14.25" customHeight="1">
      <c r="B4" s="21"/>
      <c r="C4" s="22"/>
      <c r="D4" s="23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54">
        <f>SUM(R4/1000*R14+F4/1000*F14+G4/1000*G14+H4/1000*H14+I4/1000*I14+J4/1000*J14+K4/1000*K14+L4/1000*L14+M4/1000*M14+N4/1000*N14+P4/1000*P14+Q4/1000*Q14+S4/1000*S14)</f>
        <v>0</v>
      </c>
      <c r="U4" s="87"/>
      <c r="V4" s="5"/>
    </row>
    <row r="5" spans="2:22" ht="25.5" customHeight="1">
      <c r="B5" s="26" t="s">
        <v>65</v>
      </c>
      <c r="C5" s="27"/>
      <c r="D5" s="28"/>
      <c r="E5" s="43">
        <v>10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>
        <v>10</v>
      </c>
      <c r="R5" s="25"/>
      <c r="S5" s="25"/>
      <c r="T5" s="54">
        <f>SUM(F5/1000*F14+G5/1000*G14+H5/1000*H14+I5/1000*I14+J5/1000*J14+K5/1000*K14+L5/1000*L14+M5/1000*M14+N5/1000*N14+P5/1000*P14+Q5/1000*Q14+S5/1000*S14)</f>
        <v>7.4</v>
      </c>
      <c r="U5" s="88"/>
      <c r="V5" s="4"/>
    </row>
    <row r="6" spans="2:22" ht="35.25" customHeight="1">
      <c r="B6" s="26" t="s">
        <v>98</v>
      </c>
      <c r="C6" s="27"/>
      <c r="D6" s="28"/>
      <c r="E6" s="43">
        <v>250</v>
      </c>
      <c r="F6" s="25">
        <v>14</v>
      </c>
      <c r="G6" s="25"/>
      <c r="H6" s="25"/>
      <c r="I6" s="25">
        <v>2</v>
      </c>
      <c r="J6" s="25"/>
      <c r="K6" s="25"/>
      <c r="L6" s="25"/>
      <c r="M6" s="25">
        <v>70</v>
      </c>
      <c r="N6" s="25"/>
      <c r="O6" s="25"/>
      <c r="P6" s="25">
        <v>1</v>
      </c>
      <c r="Q6" s="25"/>
      <c r="R6" s="25"/>
      <c r="S6" s="25"/>
      <c r="T6" s="54">
        <f>SUM(F6/1000*F14+G6/1000*G14+H6/1000*H14+I6/1000*I14+M6/1000*M14+N6/1000*N14+P6/1000*P14+Q6/1000*Q14+S6/1000*S14+O6/1000*O14)</f>
        <v>11.98</v>
      </c>
      <c r="U6" s="88"/>
      <c r="V6" s="4"/>
    </row>
    <row r="7" spans="2:22" ht="21.75" customHeight="1">
      <c r="B7" s="26" t="s">
        <v>66</v>
      </c>
      <c r="C7" s="27"/>
      <c r="D7" s="28"/>
      <c r="E7" s="43">
        <v>75</v>
      </c>
      <c r="F7" s="25"/>
      <c r="G7" s="25">
        <v>80</v>
      </c>
      <c r="H7" s="25"/>
      <c r="I7" s="25"/>
      <c r="J7" s="25"/>
      <c r="K7" s="25"/>
      <c r="L7" s="25"/>
      <c r="M7" s="25"/>
      <c r="N7" s="25"/>
      <c r="O7" s="25"/>
      <c r="P7" s="25">
        <v>1</v>
      </c>
      <c r="Q7" s="25"/>
      <c r="R7" s="25"/>
      <c r="S7" s="25"/>
      <c r="T7" s="54">
        <f>SUM(F7/1000*F14+G7/1000*G14+H7/1000*H14+I7/1000*I14+J7/1000*J14+K7/1000*K14+L7/1000*L14+M7/1000*M14+N7/1000*N14+P7/1000*P14+Q7/1000*Q14+S7/1000*S14)</f>
        <v>41.620000000000005</v>
      </c>
      <c r="U7" s="88"/>
      <c r="V7" s="4"/>
    </row>
    <row r="8" spans="2:22" ht="33" customHeight="1">
      <c r="B8" s="26" t="s">
        <v>67</v>
      </c>
      <c r="C8" s="27"/>
      <c r="D8" s="28"/>
      <c r="E8" s="43">
        <v>40</v>
      </c>
      <c r="F8" s="25"/>
      <c r="G8" s="25"/>
      <c r="H8" s="25"/>
      <c r="I8" s="25"/>
      <c r="J8" s="25"/>
      <c r="K8" s="25">
        <v>31</v>
      </c>
      <c r="L8" s="25">
        <v>10</v>
      </c>
      <c r="M8" s="25"/>
      <c r="N8" s="25"/>
      <c r="O8" s="25"/>
      <c r="P8" s="25"/>
      <c r="Q8" s="25"/>
      <c r="R8" s="25"/>
      <c r="S8" s="25"/>
      <c r="T8" s="54">
        <f>SUM(F8/1000*F14+G8/1000*G14+H8/1000*H14+I8/1000*I14+J8/1000*J14+K8/1000*K14+L8/1000*L14+M8/1000*M14+N8/1000*N14+P8/1000*P14+Q8/1000*Q14+S8/1000*S14)</f>
        <v>2.4950000000000001</v>
      </c>
      <c r="U8" s="88"/>
      <c r="V8" s="4"/>
    </row>
    <row r="9" spans="2:22" ht="18.75" customHeight="1">
      <c r="B9" s="21" t="s">
        <v>12</v>
      </c>
      <c r="C9" s="22"/>
      <c r="D9" s="23"/>
      <c r="E9" s="43">
        <v>100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>
        <v>100</v>
      </c>
      <c r="T9" s="54">
        <f>SUM(O9/1000*O14+F9/1000*F14+G9/1000*G14+H9/1000*H14+I9/1000*I14+J9/1000*J14+K9/1000*K14+L9/1000*L14+M9/1000*M14+N9/1000*N14+P9/1000*P14+Q9/1000*Q14+S9/1000*S14)</f>
        <v>7.4</v>
      </c>
      <c r="U9" s="88"/>
      <c r="V9" s="4"/>
    </row>
    <row r="10" spans="2:22" ht="19.5" customHeight="1">
      <c r="B10" s="21" t="s">
        <v>90</v>
      </c>
      <c r="C10" s="22"/>
      <c r="D10" s="23"/>
      <c r="E10" s="43">
        <v>200</v>
      </c>
      <c r="F10" s="25"/>
      <c r="G10" s="25"/>
      <c r="H10" s="25"/>
      <c r="I10" s="25"/>
      <c r="J10" s="25"/>
      <c r="K10" s="25"/>
      <c r="L10" s="25"/>
      <c r="M10" s="25"/>
      <c r="N10" s="25">
        <v>2</v>
      </c>
      <c r="O10" s="25">
        <v>16</v>
      </c>
      <c r="P10" s="25"/>
      <c r="Q10" s="25"/>
      <c r="R10" s="25"/>
      <c r="S10" s="25"/>
      <c r="T10" s="54">
        <f>SUM(O10/1000*O14+F10/1000*F14+G10/1000*G14+H10/1000*H14+I10/1000*I14+M10/1000*M14+N10/1000*N14+P10/1000*P14+Q10/1000*Q14+S10/1000*S14)</f>
        <v>4.76</v>
      </c>
      <c r="U10" s="88"/>
      <c r="V10" s="4"/>
    </row>
    <row r="11" spans="2:22" ht="19.5" customHeight="1">
      <c r="B11" s="32"/>
      <c r="C11" s="33"/>
      <c r="D11" s="3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54">
        <f>SUM(T4:T10)</f>
        <v>75.655000000000015</v>
      </c>
      <c r="U11" s="88"/>
      <c r="V11" s="4"/>
    </row>
    <row r="12" spans="2:22" ht="33" customHeight="1">
      <c r="B12" s="47" t="s">
        <v>18</v>
      </c>
      <c r="C12" s="27"/>
      <c r="D12" s="28"/>
      <c r="E12" s="43"/>
      <c r="F12" s="25">
        <f t="shared" ref="F12:S12" si="0">SUM(F4:F11)</f>
        <v>14</v>
      </c>
      <c r="G12" s="25">
        <f>SUM(G4:G11)</f>
        <v>80</v>
      </c>
      <c r="H12" s="25"/>
      <c r="I12" s="25">
        <f t="shared" si="0"/>
        <v>2</v>
      </c>
      <c r="J12" s="25"/>
      <c r="K12" s="25">
        <f t="shared" si="0"/>
        <v>31</v>
      </c>
      <c r="L12" s="25">
        <f t="shared" si="0"/>
        <v>10</v>
      </c>
      <c r="M12" s="25">
        <f t="shared" si="0"/>
        <v>70</v>
      </c>
      <c r="N12" s="25">
        <f t="shared" si="0"/>
        <v>2</v>
      </c>
      <c r="O12" s="25">
        <f t="shared" si="0"/>
        <v>16</v>
      </c>
      <c r="P12" s="25">
        <f t="shared" si="0"/>
        <v>2</v>
      </c>
      <c r="Q12" s="25">
        <f t="shared" si="0"/>
        <v>10</v>
      </c>
      <c r="R12" s="25">
        <f t="shared" si="0"/>
        <v>0</v>
      </c>
      <c r="S12" s="25">
        <f t="shared" si="0"/>
        <v>100</v>
      </c>
      <c r="T12" s="68"/>
      <c r="U12" s="89"/>
      <c r="V12" s="6"/>
    </row>
    <row r="13" spans="2:22" s="7" customFormat="1" ht="28.5" customHeight="1">
      <c r="B13" s="47" t="s">
        <v>19</v>
      </c>
      <c r="C13" s="62"/>
      <c r="D13" s="63"/>
      <c r="E13" s="43">
        <v>89</v>
      </c>
      <c r="F13" s="43">
        <f>SUM(E13*F12/1000)</f>
        <v>1.246</v>
      </c>
      <c r="G13" s="43">
        <f>SUM(E13*G12/1000)</f>
        <v>7.12</v>
      </c>
      <c r="H13" s="43"/>
      <c r="I13" s="43">
        <f>SUM(E13*I12/1000)</f>
        <v>0.17799999999999999</v>
      </c>
      <c r="J13" s="43"/>
      <c r="K13" s="43">
        <f>SUM(E13*K12/1000)</f>
        <v>2.7589999999999999</v>
      </c>
      <c r="L13" s="43">
        <f>SUM(E13*L12/1000)</f>
        <v>0.89</v>
      </c>
      <c r="M13" s="43">
        <f>SUM(E13*M12/1000)</f>
        <v>6.23</v>
      </c>
      <c r="N13" s="43">
        <f>SUM(E13*N12/1000)</f>
        <v>0.17799999999999999</v>
      </c>
      <c r="O13" s="43">
        <f>SUM(E13*O12/1000)</f>
        <v>1.4239999999999999</v>
      </c>
      <c r="P13" s="43">
        <f>SUM(E13*P12/1000)</f>
        <v>0.17799999999999999</v>
      </c>
      <c r="Q13" s="43">
        <f>SUM(E13*Q12/1000)</f>
        <v>0.89</v>
      </c>
      <c r="R13" s="43">
        <f>SUM(E13*R12/1000)</f>
        <v>0</v>
      </c>
      <c r="S13" s="43">
        <f>SUM(E13*S12/1000)</f>
        <v>8.9</v>
      </c>
      <c r="T13" s="68"/>
      <c r="U13" s="89"/>
      <c r="V13" s="6"/>
    </row>
    <row r="14" spans="2:22" ht="23.25" customHeight="1">
      <c r="B14" s="46" t="s">
        <v>20</v>
      </c>
      <c r="C14" s="30"/>
      <c r="D14" s="31"/>
      <c r="E14" s="43"/>
      <c r="F14" s="25">
        <v>90</v>
      </c>
      <c r="G14" s="25">
        <v>520</v>
      </c>
      <c r="H14" s="25"/>
      <c r="I14" s="25">
        <v>1150</v>
      </c>
      <c r="J14" s="25"/>
      <c r="K14" s="25">
        <v>45</v>
      </c>
      <c r="L14" s="25">
        <v>110</v>
      </c>
      <c r="M14" s="25">
        <v>120</v>
      </c>
      <c r="N14" s="25">
        <v>1700</v>
      </c>
      <c r="O14" s="25">
        <v>85</v>
      </c>
      <c r="P14" s="25">
        <v>20</v>
      </c>
      <c r="Q14" s="25">
        <v>740</v>
      </c>
      <c r="R14" s="25"/>
      <c r="S14" s="25">
        <v>74</v>
      </c>
      <c r="T14" s="68"/>
      <c r="U14" s="89"/>
      <c r="V14" s="6"/>
    </row>
    <row r="15" spans="2:22" ht="24.75" customHeight="1">
      <c r="B15" s="46" t="s">
        <v>21</v>
      </c>
      <c r="C15" s="30"/>
      <c r="D15" s="31"/>
      <c r="E15" s="43"/>
      <c r="F15" s="25">
        <f t="shared" ref="F15:S15" si="1">SUM(F14*F13)</f>
        <v>112.14</v>
      </c>
      <c r="G15" s="25">
        <f t="shared" si="1"/>
        <v>3702.4</v>
      </c>
      <c r="H15" s="25"/>
      <c r="I15" s="25">
        <f t="shared" si="1"/>
        <v>204.7</v>
      </c>
      <c r="J15" s="25"/>
      <c r="K15" s="25">
        <f t="shared" si="1"/>
        <v>124.155</v>
      </c>
      <c r="L15" s="25">
        <f t="shared" si="1"/>
        <v>97.9</v>
      </c>
      <c r="M15" s="25">
        <f t="shared" si="1"/>
        <v>747.6</v>
      </c>
      <c r="N15" s="25">
        <f t="shared" si="1"/>
        <v>302.59999999999997</v>
      </c>
      <c r="O15" s="25">
        <f t="shared" si="1"/>
        <v>121.03999999999999</v>
      </c>
      <c r="P15" s="25">
        <f t="shared" si="1"/>
        <v>3.5599999999999996</v>
      </c>
      <c r="Q15" s="25">
        <f t="shared" si="1"/>
        <v>658.6</v>
      </c>
      <c r="R15" s="25">
        <f t="shared" ref="R15" si="2">SUM(R14*R13)</f>
        <v>0</v>
      </c>
      <c r="S15" s="25">
        <f t="shared" si="1"/>
        <v>658.6</v>
      </c>
      <c r="T15" s="69">
        <f>SUM(F15:S15)</f>
        <v>6733.295000000001</v>
      </c>
      <c r="U15" s="88"/>
      <c r="V15" s="6"/>
    </row>
    <row r="16" spans="2:22" ht="23.25" customHeight="1">
      <c r="B16" s="47" t="s">
        <v>22</v>
      </c>
      <c r="C16" s="48"/>
      <c r="D16" s="4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68">
        <f>SUM(T15/E13)</f>
        <v>75.655000000000015</v>
      </c>
      <c r="U16" s="89"/>
    </row>
    <row r="17" spans="2:21" ht="21" customHeight="1">
      <c r="B17" s="46" t="s">
        <v>23</v>
      </c>
      <c r="C17" s="66"/>
      <c r="D17" s="67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89"/>
      <c r="U17" s="89"/>
    </row>
    <row r="18" spans="2:2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21">
      <c r="B19" s="9" t="s">
        <v>111</v>
      </c>
      <c r="C19" s="9"/>
      <c r="D19" s="9"/>
      <c r="E19" s="9"/>
      <c r="F19" s="9"/>
      <c r="G19" s="9"/>
      <c r="H19" s="3"/>
      <c r="I19" s="3"/>
      <c r="J19" s="3"/>
      <c r="K19" s="3"/>
      <c r="L19" s="3"/>
      <c r="M19" s="3"/>
      <c r="N19" s="1"/>
      <c r="O19" s="1"/>
      <c r="P19" s="1"/>
      <c r="Q19" s="1"/>
      <c r="R19" s="1"/>
    </row>
    <row r="20" spans="2:2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21">
      <c r="B21" s="9" t="s">
        <v>24</v>
      </c>
      <c r="C21" s="9"/>
      <c r="D21" s="9"/>
      <c r="E21" s="9"/>
      <c r="F21" s="9"/>
      <c r="G21" s="1"/>
      <c r="H21" s="3"/>
      <c r="I21" s="3"/>
      <c r="J21" s="3"/>
      <c r="K21" s="3"/>
      <c r="L21" s="3"/>
      <c r="M21" s="3"/>
      <c r="N21" s="1"/>
      <c r="O21" s="1"/>
      <c r="P21" s="1"/>
      <c r="Q21" s="1"/>
      <c r="R21" s="1"/>
    </row>
    <row r="22" spans="2:2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2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2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</sheetData>
  <mergeCells count="36">
    <mergeCell ref="B7:D7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B2:D2"/>
    <mergeCell ref="E2:E3"/>
    <mergeCell ref="F2:F3"/>
    <mergeCell ref="G2:G3"/>
    <mergeCell ref="H2:H3"/>
    <mergeCell ref="V2:V3"/>
    <mergeCell ref="B3:D3"/>
    <mergeCell ref="B4:D4"/>
    <mergeCell ref="B5:D5"/>
    <mergeCell ref="B6:D6"/>
    <mergeCell ref="T2:T3"/>
    <mergeCell ref="U2:U3"/>
    <mergeCell ref="I2:I3"/>
    <mergeCell ref="B21:F21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9:G19"/>
  </mergeCells>
  <pageMargins left="0.78740157480314965" right="0" top="0.74803149606299213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Z19"/>
  <sheetViews>
    <sheetView topLeftCell="A3" zoomScale="77" zoomScaleNormal="77" workbookViewId="0">
      <selection activeCell="A3" sqref="A2:X20"/>
    </sheetView>
  </sheetViews>
  <sheetFormatPr defaultRowHeight="15.75"/>
  <cols>
    <col min="1" max="1" width="9.28515625" style="1" customWidth="1"/>
    <col min="2" max="2" width="5.140625" style="1" customWidth="1"/>
    <col min="3" max="3" width="6" style="1" customWidth="1"/>
    <col min="4" max="4" width="5.5703125" style="1" customWidth="1"/>
    <col min="5" max="5" width="1.28515625" style="1" customWidth="1"/>
    <col min="6" max="6" width="5.42578125" style="1" customWidth="1"/>
    <col min="7" max="7" width="5.85546875" style="1" customWidth="1"/>
    <col min="8" max="8" width="6" style="1" customWidth="1"/>
    <col min="9" max="9" width="5.7109375" style="1" customWidth="1"/>
    <col min="10" max="10" width="5.42578125" style="1" customWidth="1"/>
    <col min="11" max="11" width="6.140625" style="1" customWidth="1"/>
    <col min="12" max="12" width="4.5703125" style="1" customWidth="1"/>
    <col min="13" max="13" width="5.7109375" style="1" customWidth="1"/>
    <col min="14" max="14" width="5.42578125" style="1" customWidth="1"/>
    <col min="15" max="15" width="6.5703125" style="1" customWidth="1"/>
    <col min="16" max="16" width="1.42578125" style="1" customWidth="1"/>
    <col min="17" max="17" width="5.140625" style="1" customWidth="1"/>
    <col min="18" max="18" width="1.7109375" style="1" customWidth="1"/>
    <col min="19" max="19" width="5.28515625" style="1" customWidth="1"/>
    <col min="20" max="20" width="5" style="1" customWidth="1"/>
    <col min="21" max="21" width="5.85546875" style="1" customWidth="1"/>
    <col min="22" max="22" width="7" style="1" customWidth="1"/>
    <col min="23" max="23" width="1.85546875" style="1" customWidth="1"/>
    <col min="24" max="24" width="7" style="1" customWidth="1"/>
    <col min="25" max="16384" width="9.140625" style="1"/>
  </cols>
  <sheetData>
    <row r="2" spans="1:26" ht="37.5" customHeight="1">
      <c r="A2" s="19" t="s">
        <v>82</v>
      </c>
      <c r="B2" s="19"/>
      <c r="C2" s="19"/>
      <c r="D2" s="55" t="s">
        <v>1</v>
      </c>
      <c r="E2" s="15"/>
      <c r="F2" s="15" t="s">
        <v>25</v>
      </c>
      <c r="G2" s="15" t="s">
        <v>69</v>
      </c>
      <c r="H2" s="15" t="s">
        <v>70</v>
      </c>
      <c r="I2" s="15" t="s">
        <v>4</v>
      </c>
      <c r="J2" s="15" t="s">
        <v>100</v>
      </c>
      <c r="K2" s="15" t="s">
        <v>71</v>
      </c>
      <c r="L2" s="15" t="s">
        <v>84</v>
      </c>
      <c r="M2" s="15" t="s">
        <v>7</v>
      </c>
      <c r="N2" s="15" t="s">
        <v>72</v>
      </c>
      <c r="O2" s="15" t="s">
        <v>106</v>
      </c>
      <c r="P2" s="15"/>
      <c r="Q2" s="15" t="s">
        <v>73</v>
      </c>
      <c r="R2" s="15"/>
      <c r="S2" s="15" t="s">
        <v>10</v>
      </c>
      <c r="T2" s="55" t="s">
        <v>11</v>
      </c>
      <c r="U2" s="55" t="s">
        <v>74</v>
      </c>
      <c r="V2" s="55" t="s">
        <v>75</v>
      </c>
      <c r="W2" s="75"/>
      <c r="X2" s="18" t="s">
        <v>14</v>
      </c>
      <c r="Y2" s="17"/>
    </row>
    <row r="3" spans="1:26" ht="54.75" customHeight="1">
      <c r="A3" s="76" t="s">
        <v>76</v>
      </c>
      <c r="B3" s="76"/>
      <c r="C3" s="76"/>
      <c r="D3" s="5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55"/>
      <c r="U3" s="55"/>
      <c r="V3" s="55"/>
      <c r="W3" s="77"/>
      <c r="X3" s="78"/>
      <c r="Y3" s="17"/>
    </row>
    <row r="4" spans="1:26" ht="15.75" customHeight="1">
      <c r="A4" s="79"/>
      <c r="B4" s="79"/>
      <c r="C4" s="79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54">
        <f>SUM(E4/1000*E13+F4/1000*F13+G4/1000*G13+H4/1000*H13+I4/1000*I13+J4/1000*J13+K4/1000*K13+L4/1000*L13+M4/1000*M13+N4/1000*N13+O4/1000*O13+P4/1000*P13+Q4/1000*Q13+R4/1000*R13+S4/1000*S13+T4/1000*T13+U4/1000*U13+V4/1000*V13+W4/1000*W13)</f>
        <v>0</v>
      </c>
      <c r="Y4" s="4"/>
    </row>
    <row r="5" spans="1:26" ht="27" customHeight="1">
      <c r="A5" s="80" t="s">
        <v>105</v>
      </c>
      <c r="B5" s="27"/>
      <c r="C5" s="28"/>
      <c r="D5" s="43">
        <v>95</v>
      </c>
      <c r="E5" s="43"/>
      <c r="F5" s="25"/>
      <c r="G5" s="25"/>
      <c r="H5" s="25"/>
      <c r="I5" s="25"/>
      <c r="J5" s="25"/>
      <c r="K5" s="25"/>
      <c r="L5" s="25"/>
      <c r="M5" s="25"/>
      <c r="N5" s="25"/>
      <c r="O5" s="25">
        <v>95</v>
      </c>
      <c r="P5" s="25"/>
      <c r="Q5" s="25"/>
      <c r="R5" s="25"/>
      <c r="S5" s="25"/>
      <c r="T5" s="25"/>
      <c r="U5" s="25"/>
      <c r="V5" s="25"/>
      <c r="W5" s="25"/>
      <c r="X5" s="54">
        <f>SUM(E5/1000*E13+F5/1000*F13+G5/1000*G13+H5/1000*H13+I5/1000*I13+J5/1000*J13+K5/1000*K13+L5/1000*L13+M5/1000*M13+N5/1000*N13+O5/1000*O13+P5/1000*P13+Q5/1000*Q13+R5/1000*R13+S5/1000*S13+T5/1000*T13+U5/1000*U13+V5/1000*V13+W5/1000*W13)</f>
        <v>10.45</v>
      </c>
      <c r="Y5" s="4"/>
    </row>
    <row r="6" spans="1:26" ht="30.75" customHeight="1">
      <c r="A6" s="26" t="s">
        <v>99</v>
      </c>
      <c r="B6" s="58"/>
      <c r="C6" s="59"/>
      <c r="D6" s="43">
        <v>50</v>
      </c>
      <c r="E6" s="43"/>
      <c r="F6" s="25"/>
      <c r="G6" s="25"/>
      <c r="H6" s="25">
        <v>48</v>
      </c>
      <c r="I6" s="25">
        <v>8</v>
      </c>
      <c r="J6" s="25">
        <v>4</v>
      </c>
      <c r="K6" s="25"/>
      <c r="L6" s="25"/>
      <c r="M6" s="25"/>
      <c r="N6" s="25">
        <v>5</v>
      </c>
      <c r="O6" s="25"/>
      <c r="P6" s="25"/>
      <c r="Q6" s="25"/>
      <c r="R6" s="25"/>
      <c r="S6" s="25"/>
      <c r="T6" s="25">
        <v>3</v>
      </c>
      <c r="U6" s="25"/>
      <c r="V6" s="25"/>
      <c r="W6" s="25"/>
      <c r="X6" s="54">
        <f>SUM(E6/1000*E13+F6/1000*F13+G6/1000*G13+H6/1000*H13+I6/1000*I13+J6/1000*J13+K6/1000*K13+L6/1000*L13+M6/1000*M13+N6/1000*N13+O6/1000*O13+P6/1000*P13+Q6/1000*Q13+R6/1000*R13+S6/1000*S13+T6/1000*T13+U6/1000*U13+V6/1000*V13+W6/1000*W13)</f>
        <v>33.505000000000003</v>
      </c>
      <c r="Y6" s="4"/>
    </row>
    <row r="7" spans="1:26" ht="23.25" customHeight="1">
      <c r="A7" s="79" t="s">
        <v>92</v>
      </c>
      <c r="B7" s="79"/>
      <c r="C7" s="79"/>
      <c r="D7" s="43">
        <v>250</v>
      </c>
      <c r="E7" s="43"/>
      <c r="F7" s="25">
        <v>55</v>
      </c>
      <c r="G7" s="25">
        <v>17</v>
      </c>
      <c r="H7" s="25"/>
      <c r="I7" s="25">
        <v>8</v>
      </c>
      <c r="J7" s="25"/>
      <c r="K7" s="25">
        <v>3</v>
      </c>
      <c r="L7" s="25"/>
      <c r="M7" s="25">
        <v>10</v>
      </c>
      <c r="N7" s="25"/>
      <c r="O7" s="25"/>
      <c r="P7" s="25"/>
      <c r="Q7" s="25"/>
      <c r="R7" s="25"/>
      <c r="S7" s="25">
        <v>1</v>
      </c>
      <c r="T7" s="25">
        <v>3</v>
      </c>
      <c r="U7" s="25"/>
      <c r="V7" s="25"/>
      <c r="W7" s="25"/>
      <c r="X7" s="54">
        <f>SUM(E7/1000*E13+F7/1000*F13+G7/1000*G13+H7/1000*H13+I7/1000*I13+J7/1000*J13+K7/1000*K13+L7/1000*L13+M7/1000*M13+N7/1000*N13+O7/1000*O13+P7/1000*P13+Q7/1000*Q13+R7/1000*R13+S7/1000*S13+T7/1000*T13+U7/1000*U13+V7/1000*V13+W7/1000*W13)</f>
        <v>11.125</v>
      </c>
      <c r="Y7" s="4"/>
    </row>
    <row r="8" spans="1:26" ht="24.75" customHeight="1">
      <c r="A8" s="79" t="s">
        <v>83</v>
      </c>
      <c r="B8" s="79"/>
      <c r="C8" s="79"/>
      <c r="D8" s="43">
        <v>150</v>
      </c>
      <c r="E8" s="43"/>
      <c r="F8" s="25"/>
      <c r="G8" s="25"/>
      <c r="H8" s="25"/>
      <c r="I8" s="25"/>
      <c r="J8" s="25"/>
      <c r="K8" s="25">
        <v>3</v>
      </c>
      <c r="L8" s="25">
        <v>50</v>
      </c>
      <c r="M8" s="25"/>
      <c r="N8" s="25"/>
      <c r="O8" s="25"/>
      <c r="P8" s="25"/>
      <c r="Q8" s="25"/>
      <c r="R8" s="25"/>
      <c r="S8" s="25">
        <v>1</v>
      </c>
      <c r="T8" s="25"/>
      <c r="U8" s="25"/>
      <c r="V8" s="25"/>
      <c r="W8" s="25"/>
      <c r="X8" s="54">
        <f>SUM(E8/1000*E13+F8/1000*F13+G8/1000*G13+H8/1000*H13+I8/1000*I13+J8/1000*J13+K8/1000*K13+L8/1000*L13+M8/1000*M13+N8/1000*N13+O8/1000*O13+P8/1000*P13+Q8/1000*Q13+R8/1000*R13+S8/1000*S13+T8/1000*T13+U8/1000*U13+V8/1000*V13+W8/1000*W13)</f>
        <v>7.97</v>
      </c>
      <c r="Y8" s="4"/>
    </row>
    <row r="9" spans="1:26" ht="20.25" customHeight="1">
      <c r="A9" s="79" t="s">
        <v>90</v>
      </c>
      <c r="B9" s="79"/>
      <c r="C9" s="79"/>
      <c r="D9" s="43">
        <v>200</v>
      </c>
      <c r="E9" s="43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>
        <v>17</v>
      </c>
      <c r="R9" s="25"/>
      <c r="S9" s="25"/>
      <c r="T9" s="25"/>
      <c r="U9" s="25"/>
      <c r="V9" s="25">
        <v>2.2000000000000002</v>
      </c>
      <c r="W9" s="25"/>
      <c r="X9" s="54">
        <f>SUM(E9/1000*E13+F9/1000*F13+G9/1000*G13+H9/1000*H13+I9/1000*I13+J9/1000*J13+K9/1000*K13+L9/1000*L13+M9/1000*M13+N9/1000*N13+O9/1000*O13+P9/1000*P13+Q9/1000*Q13+R9/1000*R13+S9/1000*S13+T9/1000*T13+U9/1000*U13+V9/1000*V13+W9/1000*W13)</f>
        <v>5.1850000000000005</v>
      </c>
      <c r="Y9" s="4"/>
    </row>
    <row r="10" spans="1:26" ht="22.5" customHeight="1">
      <c r="A10" s="21" t="s">
        <v>12</v>
      </c>
      <c r="B10" s="22"/>
      <c r="C10" s="23"/>
      <c r="D10" s="43">
        <v>100</v>
      </c>
      <c r="E10" s="43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>
        <v>100</v>
      </c>
      <c r="V10" s="25"/>
      <c r="W10" s="25"/>
      <c r="X10" s="54">
        <f>SUM(U10/1000*U13)</f>
        <v>7.4</v>
      </c>
      <c r="Y10" s="4"/>
    </row>
    <row r="11" spans="1:26" ht="31.5" customHeight="1">
      <c r="A11" s="81" t="s">
        <v>77</v>
      </c>
      <c r="B11" s="81"/>
      <c r="C11" s="81"/>
      <c r="D11" s="43"/>
      <c r="E11" s="43"/>
      <c r="F11" s="25">
        <f t="shared" ref="F11:V11" si="0">F4+F5+F6+F7+F8+F9+F10</f>
        <v>55</v>
      </c>
      <c r="G11" s="25">
        <f t="shared" si="0"/>
        <v>17</v>
      </c>
      <c r="H11" s="25">
        <f t="shared" si="0"/>
        <v>48</v>
      </c>
      <c r="I11" s="25">
        <f t="shared" si="0"/>
        <v>16</v>
      </c>
      <c r="J11" s="25">
        <f t="shared" si="0"/>
        <v>4</v>
      </c>
      <c r="K11" s="25">
        <f t="shared" si="0"/>
        <v>6</v>
      </c>
      <c r="L11" s="25">
        <f t="shared" si="0"/>
        <v>50</v>
      </c>
      <c r="M11" s="25">
        <f t="shared" si="0"/>
        <v>10</v>
      </c>
      <c r="N11" s="25">
        <f t="shared" si="0"/>
        <v>5</v>
      </c>
      <c r="O11" s="25">
        <f t="shared" si="0"/>
        <v>95</v>
      </c>
      <c r="P11" s="25">
        <f t="shared" si="0"/>
        <v>0</v>
      </c>
      <c r="Q11" s="25">
        <f t="shared" si="0"/>
        <v>17</v>
      </c>
      <c r="R11" s="25"/>
      <c r="S11" s="25">
        <f t="shared" si="0"/>
        <v>2</v>
      </c>
      <c r="T11" s="25">
        <f t="shared" si="0"/>
        <v>6</v>
      </c>
      <c r="U11" s="25">
        <f t="shared" si="0"/>
        <v>100</v>
      </c>
      <c r="V11" s="25">
        <f t="shared" si="0"/>
        <v>2.2000000000000002</v>
      </c>
      <c r="W11" s="25"/>
      <c r="X11" s="25">
        <f>SUM(X4:X10)</f>
        <v>75.635000000000005</v>
      </c>
      <c r="Y11" s="4"/>
    </row>
    <row r="12" spans="1:26" s="45" customFormat="1" ht="45" customHeight="1">
      <c r="A12" s="81" t="s">
        <v>78</v>
      </c>
      <c r="B12" s="81"/>
      <c r="C12" s="81"/>
      <c r="D12" s="43">
        <v>132</v>
      </c>
      <c r="E12" s="43"/>
      <c r="F12" s="43">
        <f>D12*F11/1000</f>
        <v>7.26</v>
      </c>
      <c r="G12" s="43">
        <f>D12*G11/1000</f>
        <v>2.2440000000000002</v>
      </c>
      <c r="H12" s="43">
        <f>D12*H11/1000</f>
        <v>6.3360000000000003</v>
      </c>
      <c r="I12" s="43">
        <f>D12*I11/1000</f>
        <v>2.1120000000000001</v>
      </c>
      <c r="J12" s="43">
        <f>D12*J11/1000</f>
        <v>0.52800000000000002</v>
      </c>
      <c r="K12" s="43">
        <f>D12*K11/1000</f>
        <v>0.79200000000000004</v>
      </c>
      <c r="L12" s="43">
        <f>D12*L11/1000</f>
        <v>6.6</v>
      </c>
      <c r="M12" s="43">
        <f>D12*M11/1000</f>
        <v>1.32</v>
      </c>
      <c r="N12" s="43">
        <f>D12*N11/1000</f>
        <v>0.66</v>
      </c>
      <c r="O12" s="43">
        <f>D12*O11/1000</f>
        <v>12.54</v>
      </c>
      <c r="P12" s="43">
        <f>D12*P11/1000</f>
        <v>0</v>
      </c>
      <c r="Q12" s="43">
        <f>D12*Q11/1000</f>
        <v>2.2440000000000002</v>
      </c>
      <c r="R12" s="43"/>
      <c r="S12" s="43">
        <f>D12*S11/1000</f>
        <v>0.26400000000000001</v>
      </c>
      <c r="T12" s="43">
        <f>D12*T11/1000</f>
        <v>0.79200000000000004</v>
      </c>
      <c r="U12" s="43">
        <f>D12*U11/1000</f>
        <v>13.2</v>
      </c>
      <c r="V12" s="43">
        <f>D12*V11/1000</f>
        <v>0.29040000000000005</v>
      </c>
      <c r="W12" s="43"/>
      <c r="X12" s="43"/>
      <c r="Y12" s="6"/>
      <c r="Z12" s="82"/>
    </row>
    <row r="13" spans="1:26" ht="19.5" customHeight="1">
      <c r="A13" s="81" t="s">
        <v>20</v>
      </c>
      <c r="B13" s="81"/>
      <c r="C13" s="81"/>
      <c r="D13" s="25"/>
      <c r="E13" s="25"/>
      <c r="F13" s="25">
        <v>65</v>
      </c>
      <c r="G13" s="25">
        <v>130</v>
      </c>
      <c r="H13" s="25">
        <v>650</v>
      </c>
      <c r="I13" s="25">
        <v>50</v>
      </c>
      <c r="J13" s="25">
        <v>165</v>
      </c>
      <c r="K13" s="25">
        <v>1150</v>
      </c>
      <c r="L13" s="25">
        <v>90</v>
      </c>
      <c r="M13" s="25">
        <v>45</v>
      </c>
      <c r="N13" s="25">
        <v>45</v>
      </c>
      <c r="O13" s="25">
        <v>110</v>
      </c>
      <c r="P13" s="25"/>
      <c r="Q13" s="25">
        <v>85</v>
      </c>
      <c r="R13" s="25"/>
      <c r="S13" s="25">
        <v>20</v>
      </c>
      <c r="T13" s="25">
        <v>340</v>
      </c>
      <c r="U13" s="25">
        <v>74</v>
      </c>
      <c r="V13" s="25">
        <v>1700</v>
      </c>
      <c r="W13" s="25"/>
      <c r="X13" s="25"/>
      <c r="Y13" s="4"/>
    </row>
    <row r="14" spans="1:26" ht="22.5" customHeight="1">
      <c r="A14" s="81" t="s">
        <v>21</v>
      </c>
      <c r="B14" s="81"/>
      <c r="C14" s="81"/>
      <c r="D14" s="25"/>
      <c r="E14" s="25"/>
      <c r="F14" s="25">
        <f>SUM(F12*F13)</f>
        <v>471.9</v>
      </c>
      <c r="G14" s="25">
        <f>SUM(G12*G13)</f>
        <v>291.72000000000003</v>
      </c>
      <c r="H14" s="25">
        <f>SUM(H12*H13)</f>
        <v>4118.4000000000005</v>
      </c>
      <c r="I14" s="25">
        <f t="shared" ref="I14:V14" si="1">SUM(I12*I13)</f>
        <v>105.60000000000001</v>
      </c>
      <c r="J14" s="25">
        <f t="shared" si="1"/>
        <v>87.12</v>
      </c>
      <c r="K14" s="25">
        <f t="shared" si="1"/>
        <v>910.80000000000007</v>
      </c>
      <c r="L14" s="25">
        <f t="shared" si="1"/>
        <v>594</v>
      </c>
      <c r="M14" s="25">
        <f t="shared" si="1"/>
        <v>59.400000000000006</v>
      </c>
      <c r="N14" s="25">
        <f t="shared" si="1"/>
        <v>29.700000000000003</v>
      </c>
      <c r="O14" s="25">
        <f>SUM(O12*O13)</f>
        <v>1379.3999999999999</v>
      </c>
      <c r="P14" s="25">
        <f t="shared" si="1"/>
        <v>0</v>
      </c>
      <c r="Q14" s="25">
        <f t="shared" si="1"/>
        <v>190.74</v>
      </c>
      <c r="R14" s="25"/>
      <c r="S14" s="25">
        <f t="shared" si="1"/>
        <v>5.28</v>
      </c>
      <c r="T14" s="25">
        <f t="shared" si="1"/>
        <v>269.28000000000003</v>
      </c>
      <c r="U14" s="25">
        <f t="shared" si="1"/>
        <v>976.8</v>
      </c>
      <c r="V14" s="25">
        <f t="shared" si="1"/>
        <v>493.68000000000006</v>
      </c>
      <c r="W14" s="25"/>
      <c r="X14" s="83">
        <f>SUM(E14:W14)</f>
        <v>9983.8200000000015</v>
      </c>
      <c r="Y14" s="4"/>
    </row>
    <row r="15" spans="1:26" ht="30" customHeight="1">
      <c r="A15" s="81" t="s">
        <v>22</v>
      </c>
      <c r="B15" s="81"/>
      <c r="C15" s="8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>
        <f>SUM(X14/D12)</f>
        <v>75.635000000000005</v>
      </c>
      <c r="Y15" s="4"/>
    </row>
    <row r="16" spans="1:26" ht="36" customHeight="1">
      <c r="A16" s="81" t="s">
        <v>23</v>
      </c>
      <c r="B16" s="81"/>
      <c r="C16" s="81"/>
      <c r="D16" s="43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4"/>
    </row>
    <row r="18" spans="2:23">
      <c r="B18" s="84" t="s">
        <v>79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</row>
    <row r="19" spans="2:23">
      <c r="C19" s="9" t="s">
        <v>80</v>
      </c>
      <c r="D19" s="9"/>
      <c r="E19" s="9"/>
      <c r="F19" s="9"/>
      <c r="G19" s="9"/>
      <c r="H19" s="9"/>
      <c r="I19" s="9"/>
      <c r="J19" s="9"/>
      <c r="K19" s="85" t="s">
        <v>81</v>
      </c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</row>
  </sheetData>
  <mergeCells count="39">
    <mergeCell ref="A16:C16"/>
    <mergeCell ref="C19:J19"/>
    <mergeCell ref="K19:W19"/>
    <mergeCell ref="A10:C10"/>
    <mergeCell ref="A11:C11"/>
    <mergeCell ref="A12:C12"/>
    <mergeCell ref="A13:C13"/>
    <mergeCell ref="A14:C14"/>
    <mergeCell ref="A15:C15"/>
    <mergeCell ref="A9:C9"/>
    <mergeCell ref="U2:U3"/>
    <mergeCell ref="V2:V3"/>
    <mergeCell ref="W2:W3"/>
    <mergeCell ref="X2:X3"/>
    <mergeCell ref="E2:E3"/>
    <mergeCell ref="F2:F3"/>
    <mergeCell ref="G2:G3"/>
    <mergeCell ref="H2:H3"/>
    <mergeCell ref="A4:C4"/>
    <mergeCell ref="A5:C5"/>
    <mergeCell ref="A6:C6"/>
    <mergeCell ref="A7:C7"/>
    <mergeCell ref="A8:C8"/>
    <mergeCell ref="Y2:Y3"/>
    <mergeCell ref="A3:C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A2:C2"/>
    <mergeCell ref="D2:D3"/>
  </mergeCells>
  <pageMargins left="0.78740157480314965" right="0" top="0.78740157480314965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понедельник 1 нед.</vt:lpstr>
      <vt:lpstr>вторник 1 нед</vt:lpstr>
      <vt:lpstr>среда 1 нед.</vt:lpstr>
      <vt:lpstr>четверг 1 нед.</vt:lpstr>
      <vt:lpstr>суббота 1 нед.</vt:lpstr>
      <vt:lpstr>пятница 1 нед </vt:lpstr>
    </vt:vector>
  </TitlesOfParts>
  <Company>МКОУ "Унцукульская СОШ №1"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cp:lastPrinted>2003-12-31T23:36:23Z</cp:lastPrinted>
  <dcterms:created xsi:type="dcterms:W3CDTF">2003-12-31T21:50:18Z</dcterms:created>
  <dcterms:modified xsi:type="dcterms:W3CDTF">2003-12-31T23:36:49Z</dcterms:modified>
</cp:coreProperties>
</file>