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5820" yWindow="-150" windowWidth="9270" windowHeight="8160" firstSheet="2" activeTab="5"/>
  </bookViews>
  <sheets>
    <sheet name="понедельник 2 нед." sheetId="1" r:id="rId1"/>
    <sheet name="вторник 2 нед." sheetId="2" r:id="rId2"/>
    <sheet name="среда 2 нед." sheetId="3" r:id="rId3"/>
    <sheet name="четверг 2 нед." sheetId="4" r:id="rId4"/>
    <sheet name="пятница 2 нед " sheetId="5" r:id="rId5"/>
    <sheet name="суббота 2 нед. " sheetId="6" r:id="rId6"/>
    <sheet name="Лист1" sheetId="7" r:id="rId7"/>
  </sheets>
  <calcPr calcId="124519"/>
</workbook>
</file>

<file path=xl/calcChain.xml><?xml version="1.0" encoding="utf-8"?>
<calcChain xmlns="http://schemas.openxmlformats.org/spreadsheetml/2006/main">
  <c r="Q10" i="5"/>
  <c r="Q11" s="1"/>
  <c r="Q13" s="1"/>
  <c r="R11" i="1"/>
  <c r="R12" s="1"/>
  <c r="R14" s="1"/>
  <c r="V4" i="3"/>
  <c r="E11"/>
  <c r="E12" s="1"/>
  <c r="E14" s="1"/>
  <c r="H13" i="6"/>
  <c r="K10" i="5"/>
  <c r="K11" s="1"/>
  <c r="K13" s="1"/>
  <c r="Q13" i="6" l="1"/>
  <c r="S10" i="5"/>
  <c r="T8"/>
  <c r="T7"/>
  <c r="T6"/>
  <c r="T5"/>
  <c r="T4"/>
  <c r="R10"/>
  <c r="T12" i="2"/>
  <c r="T13" s="1"/>
  <c r="T15" s="1"/>
  <c r="S12"/>
  <c r="S13" s="1"/>
  <c r="S15" s="1"/>
  <c r="R12"/>
  <c r="R13" s="1"/>
  <c r="R15" s="1"/>
  <c r="Q12"/>
  <c r="Q13" s="1"/>
  <c r="Q15" s="1"/>
  <c r="P12"/>
  <c r="P13" s="1"/>
  <c r="P15" s="1"/>
  <c r="O12"/>
  <c r="O13" s="1"/>
  <c r="O15" s="1"/>
  <c r="N12"/>
  <c r="N13" s="1"/>
  <c r="N15" s="1"/>
  <c r="M12"/>
  <c r="M13" s="1"/>
  <c r="M15" s="1"/>
  <c r="L12"/>
  <c r="L13" s="1"/>
  <c r="L15" s="1"/>
  <c r="K12"/>
  <c r="K13" s="1"/>
  <c r="K15" s="1"/>
  <c r="J12"/>
  <c r="J13" s="1"/>
  <c r="J15" s="1"/>
  <c r="I12"/>
  <c r="I13" s="1"/>
  <c r="I15" s="1"/>
  <c r="H12"/>
  <c r="H13" s="1"/>
  <c r="H15" s="1"/>
  <c r="G12"/>
  <c r="G13" s="1"/>
  <c r="G15" s="1"/>
  <c r="F12"/>
  <c r="F13" s="1"/>
  <c r="F15" s="1"/>
  <c r="V10"/>
  <c r="V8"/>
  <c r="V7"/>
  <c r="V6"/>
  <c r="V5"/>
  <c r="I11" i="3"/>
  <c r="V8"/>
  <c r="V5"/>
  <c r="V6"/>
  <c r="V7"/>
  <c r="V9"/>
  <c r="R11" i="5" l="1"/>
  <c r="R13" s="1"/>
  <c r="V15" i="2"/>
  <c r="V16" s="1"/>
  <c r="V9"/>
  <c r="V11"/>
  <c r="S5" i="1"/>
  <c r="P10" i="5"/>
  <c r="P11" s="1"/>
  <c r="I10"/>
  <c r="T9" l="1"/>
  <c r="T10" s="1"/>
  <c r="Q14" i="6"/>
  <c r="Q16" s="1"/>
  <c r="O13"/>
  <c r="O14" s="1"/>
  <c r="O16" s="1"/>
  <c r="N13"/>
  <c r="N14" s="1"/>
  <c r="N16" s="1"/>
  <c r="M13"/>
  <c r="M14" s="1"/>
  <c r="M16" s="1"/>
  <c r="L13"/>
  <c r="L14" s="1"/>
  <c r="L16" s="1"/>
  <c r="K13"/>
  <c r="K14" s="1"/>
  <c r="K16" s="1"/>
  <c r="J13"/>
  <c r="J14" s="1"/>
  <c r="J16" s="1"/>
  <c r="H14"/>
  <c r="H16" s="1"/>
  <c r="G13"/>
  <c r="G14" s="1"/>
  <c r="G16" s="1"/>
  <c r="F13"/>
  <c r="F14" s="1"/>
  <c r="F16" s="1"/>
  <c r="R16" s="1"/>
  <c r="R18" s="1"/>
  <c r="R12"/>
  <c r="R11"/>
  <c r="R10"/>
  <c r="R9"/>
  <c r="R8"/>
  <c r="R7"/>
  <c r="R6"/>
  <c r="R13" s="1"/>
  <c r="S11" i="5"/>
  <c r="S13" s="1"/>
  <c r="P13"/>
  <c r="O10"/>
  <c r="O11" s="1"/>
  <c r="O13" s="1"/>
  <c r="N10"/>
  <c r="N11" s="1"/>
  <c r="N13" s="1"/>
  <c r="M10"/>
  <c r="M11" s="1"/>
  <c r="M13" s="1"/>
  <c r="L10"/>
  <c r="L11" s="1"/>
  <c r="L13" s="1"/>
  <c r="J10"/>
  <c r="J11" s="1"/>
  <c r="J13" s="1"/>
  <c r="I11"/>
  <c r="I13" s="1"/>
  <c r="H10"/>
  <c r="H11" s="1"/>
  <c r="H13" s="1"/>
  <c r="G10"/>
  <c r="G11" s="1"/>
  <c r="G13" s="1"/>
  <c r="F10"/>
  <c r="F11" s="1"/>
  <c r="F13" s="1"/>
  <c r="E10"/>
  <c r="E11" s="1"/>
  <c r="E13" s="1"/>
  <c r="S11" i="4"/>
  <c r="S12" s="1"/>
  <c r="S14" s="1"/>
  <c r="R11"/>
  <c r="R12" s="1"/>
  <c r="R14" s="1"/>
  <c r="Q11"/>
  <c r="Q12" s="1"/>
  <c r="Q14" s="1"/>
  <c r="P11"/>
  <c r="P12" s="1"/>
  <c r="P14" s="1"/>
  <c r="O11"/>
  <c r="O12" s="1"/>
  <c r="O14" s="1"/>
  <c r="N11"/>
  <c r="N12" s="1"/>
  <c r="N14" s="1"/>
  <c r="M11"/>
  <c r="M12" s="1"/>
  <c r="M14" s="1"/>
  <c r="K11"/>
  <c r="K12" s="1"/>
  <c r="K14" s="1"/>
  <c r="J11"/>
  <c r="J12" s="1"/>
  <c r="J14" s="1"/>
  <c r="H11"/>
  <c r="H12" s="1"/>
  <c r="H14" s="1"/>
  <c r="G11"/>
  <c r="G12" s="1"/>
  <c r="G14" s="1"/>
  <c r="E11"/>
  <c r="E12" s="1"/>
  <c r="E14" s="1"/>
  <c r="U10"/>
  <c r="U9"/>
  <c r="U8"/>
  <c r="U7"/>
  <c r="U6"/>
  <c r="U5"/>
  <c r="U11"/>
  <c r="T11" i="3"/>
  <c r="T12" s="1"/>
  <c r="T14" s="1"/>
  <c r="S11"/>
  <c r="S12" s="1"/>
  <c r="S14" s="1"/>
  <c r="R11"/>
  <c r="R12" s="1"/>
  <c r="R14" s="1"/>
  <c r="Q11"/>
  <c r="Q12" s="1"/>
  <c r="Q14" s="1"/>
  <c r="O11"/>
  <c r="O12" s="1"/>
  <c r="O14" s="1"/>
  <c r="N11"/>
  <c r="N12" s="1"/>
  <c r="N14" s="1"/>
  <c r="M11"/>
  <c r="M12" s="1"/>
  <c r="M14" s="1"/>
  <c r="L11"/>
  <c r="L12" s="1"/>
  <c r="L14" s="1"/>
  <c r="K11"/>
  <c r="K12" s="1"/>
  <c r="K14" s="1"/>
  <c r="J11"/>
  <c r="J12" s="1"/>
  <c r="J14" s="1"/>
  <c r="I12"/>
  <c r="I14" s="1"/>
  <c r="H11"/>
  <c r="H12" s="1"/>
  <c r="H14" s="1"/>
  <c r="G11"/>
  <c r="G12" s="1"/>
  <c r="G14" s="1"/>
  <c r="F11"/>
  <c r="F12" s="1"/>
  <c r="F14" s="1"/>
  <c r="V14"/>
  <c r="V15" s="1"/>
  <c r="V10"/>
  <c r="V11"/>
  <c r="Q11" i="1"/>
  <c r="Q12" s="1"/>
  <c r="Q14" s="1"/>
  <c r="P11"/>
  <c r="P12" s="1"/>
  <c r="P14" s="1"/>
  <c r="O11"/>
  <c r="O12" s="1"/>
  <c r="O14" s="1"/>
  <c r="N11"/>
  <c r="N12" s="1"/>
  <c r="N14" s="1"/>
  <c r="M11"/>
  <c r="M12" s="1"/>
  <c r="M14" s="1"/>
  <c r="L11"/>
  <c r="L12" s="1"/>
  <c r="L14" s="1"/>
  <c r="K11"/>
  <c r="K12" s="1"/>
  <c r="K14" s="1"/>
  <c r="J11"/>
  <c r="J12" s="1"/>
  <c r="J14" s="1"/>
  <c r="I11"/>
  <c r="I12" s="1"/>
  <c r="I14" s="1"/>
  <c r="H11"/>
  <c r="H12" s="1"/>
  <c r="H14" s="1"/>
  <c r="G11"/>
  <c r="G12" s="1"/>
  <c r="G14" s="1"/>
  <c r="F11"/>
  <c r="F12" s="1"/>
  <c r="F14" s="1"/>
  <c r="S14"/>
  <c r="S15" s="1"/>
  <c r="S10"/>
  <c r="S9"/>
  <c r="S8"/>
  <c r="S7"/>
  <c r="S6"/>
  <c r="S4"/>
  <c r="S11" s="1"/>
  <c r="T13" i="5" l="1"/>
  <c r="T14" s="1"/>
  <c r="U14" i="4"/>
  <c r="U15" s="1"/>
</calcChain>
</file>

<file path=xl/sharedStrings.xml><?xml version="1.0" encoding="utf-8"?>
<sst xmlns="http://schemas.openxmlformats.org/spreadsheetml/2006/main" count="194" uniqueCount="113">
  <si>
    <t xml:space="preserve">Выход порции </t>
  </si>
  <si>
    <t>картофель</t>
  </si>
  <si>
    <t>Капуста</t>
  </si>
  <si>
    <t xml:space="preserve">Крупа пшеничная </t>
  </si>
  <si>
    <t>Куры</t>
  </si>
  <si>
    <t>Лук репчатый</t>
  </si>
  <si>
    <t>Масло растительное</t>
  </si>
  <si>
    <t>Масло сливочное</t>
  </si>
  <si>
    <t>морковь</t>
  </si>
  <si>
    <t>Сахар-песок</t>
  </si>
  <si>
    <t>Соль</t>
  </si>
  <si>
    <t xml:space="preserve">Хлеб пшеничный </t>
  </si>
  <si>
    <t xml:space="preserve">чай </t>
  </si>
  <si>
    <t>итого</t>
  </si>
  <si>
    <t>Продукты питания. (наименование)</t>
  </si>
  <si>
    <t xml:space="preserve">Салат из белокач. капусты с растит. маслом </t>
  </si>
  <si>
    <t>Куры отварные</t>
  </si>
  <si>
    <t>Каша пшеничная расыпчатая</t>
  </si>
  <si>
    <t>Чай с сахаром</t>
  </si>
  <si>
    <t>Хлеб пшеничный</t>
  </si>
  <si>
    <t>Итого на 1 ребенка в день</t>
  </si>
  <si>
    <t>Итого к выдаче на общее число довольствующих</t>
  </si>
  <si>
    <t>Цена</t>
  </si>
  <si>
    <t>На сумму</t>
  </si>
  <si>
    <t>Итого сумма на 1 ребенка</t>
  </si>
  <si>
    <t>Итого сумма на день</t>
  </si>
  <si>
    <t>Картофель</t>
  </si>
  <si>
    <t>Масло сливочн.</t>
  </si>
  <si>
    <t>Молоко</t>
  </si>
  <si>
    <t>Морковь</t>
  </si>
  <si>
    <t>Томат-паста</t>
  </si>
  <si>
    <t>Хлеб пшенич</t>
  </si>
  <si>
    <t>Среда. 2 неделя</t>
  </si>
  <si>
    <t>Крупа рисовая</t>
  </si>
  <si>
    <t>Мясо в блоках</t>
  </si>
  <si>
    <t>Лук репч</t>
  </si>
  <si>
    <t>Масло растит</t>
  </si>
  <si>
    <t>Огурцы соленые</t>
  </si>
  <si>
    <t>Щи из свежей капусты на мясном бульоне</t>
  </si>
  <si>
    <t>Плов из мяса</t>
  </si>
  <si>
    <t>Четверг. 2 неделя</t>
  </si>
  <si>
    <t>масло растит.</t>
  </si>
  <si>
    <t>Курага суш</t>
  </si>
  <si>
    <t xml:space="preserve">итого </t>
  </si>
  <si>
    <t>Компот из кураги</t>
  </si>
  <si>
    <t>Пятница. 2 неделя</t>
  </si>
  <si>
    <t xml:space="preserve">Ккрупа гречневая </t>
  </si>
  <si>
    <t>лук репчатый</t>
  </si>
  <si>
    <t>Каша гречневая рассыпчатая</t>
  </si>
  <si>
    <t>Итого к выдаче на общее число довольствующихся</t>
  </si>
  <si>
    <t>Повар                                         _______________________________________</t>
  </si>
  <si>
    <t xml:space="preserve">подпись </t>
  </si>
  <si>
    <t>Суббота. 2 неделя</t>
  </si>
  <si>
    <t>Крупа "Геркулес"</t>
  </si>
  <si>
    <t xml:space="preserve">Итого </t>
  </si>
  <si>
    <t>Птица запеченная</t>
  </si>
  <si>
    <t>Морковь с сахаром</t>
  </si>
  <si>
    <t xml:space="preserve">Каша овсяная </t>
  </si>
  <si>
    <t xml:space="preserve">(Подпись)             </t>
  </si>
  <si>
    <t>Зам по АХЧ __________________________________     Повар_______________________________________</t>
  </si>
  <si>
    <t xml:space="preserve">(Подпись)            </t>
  </si>
  <si>
    <t xml:space="preserve">                        (Подпись)           </t>
  </si>
  <si>
    <t>Зам по АХЧ _______________________________     Повар__________________________________</t>
  </si>
  <si>
    <t>Зам по АХЧ ____________________________     Повар________________________________</t>
  </si>
  <si>
    <t xml:space="preserve">                    (Подпись)             </t>
  </si>
  <si>
    <t xml:space="preserve">                            (Подпись)            </t>
  </si>
  <si>
    <t>Зам по АХЧ Абдулаев Г.К.         _____________________________________</t>
  </si>
  <si>
    <t xml:space="preserve">                             подпись   </t>
  </si>
  <si>
    <t xml:space="preserve">(Подпись)           </t>
  </si>
  <si>
    <t>Зам по АХЧ __________________________     Повар_____________________________</t>
  </si>
  <si>
    <t>Понедельник.                      2 неделя</t>
  </si>
  <si>
    <t>молоко</t>
  </si>
  <si>
    <t xml:space="preserve">Салат из картофеля с огурцами </t>
  </si>
  <si>
    <t xml:space="preserve">масло сливочное </t>
  </si>
  <si>
    <t>Суп фасолевый с овощами</t>
  </si>
  <si>
    <t xml:space="preserve">Котлеты мясные запеченые </t>
  </si>
  <si>
    <t>Крупа перловая</t>
  </si>
  <si>
    <t>Мясной фарш ГОСТ</t>
  </si>
  <si>
    <t>Огурцы(соленые)</t>
  </si>
  <si>
    <t>Сахар</t>
  </si>
  <si>
    <t>курага</t>
  </si>
  <si>
    <t>томат-паста</t>
  </si>
  <si>
    <t>ИТОГО</t>
  </si>
  <si>
    <t>Наименование</t>
  </si>
  <si>
    <t>Салат из картофеля с огурцами</t>
  </si>
  <si>
    <t xml:space="preserve">Суп перловый с овощами вегетирианский </t>
  </si>
  <si>
    <t xml:space="preserve">Голубцы мясные с рисом </t>
  </si>
  <si>
    <t xml:space="preserve">Компот из кураги </t>
  </si>
  <si>
    <t>Итого на 1 человека в день</t>
  </si>
  <si>
    <t xml:space="preserve">Итого к выдаче на общее число довольствующихся </t>
  </si>
  <si>
    <t xml:space="preserve">             Повар</t>
  </si>
  <si>
    <t>Продукты питания (2вт.)</t>
  </si>
  <si>
    <t xml:space="preserve">Картофельное пюре </t>
  </si>
  <si>
    <t>чай</t>
  </si>
  <si>
    <t xml:space="preserve">сахар - песок </t>
  </si>
  <si>
    <t>Мясо фарш</t>
  </si>
  <si>
    <t>филе курицы</t>
  </si>
  <si>
    <t>Гуляш из курицы</t>
  </si>
  <si>
    <t>Куры(куры)</t>
  </si>
  <si>
    <t xml:space="preserve">Суп-хинкал </t>
  </si>
  <si>
    <t xml:space="preserve">хинкал </t>
  </si>
  <si>
    <t xml:space="preserve">Суп лапша на курином бульоне </t>
  </si>
  <si>
    <t>макароны</t>
  </si>
  <si>
    <t>Фасоль продоволь</t>
  </si>
  <si>
    <t xml:space="preserve">крупа рисовая </t>
  </si>
  <si>
    <t>Суп молочный с крупой (рис)</t>
  </si>
  <si>
    <t>Салат из свеклы с маслом</t>
  </si>
  <si>
    <t>Свеклы</t>
  </si>
  <si>
    <t>яблоки</t>
  </si>
  <si>
    <t>Яблоки</t>
  </si>
  <si>
    <t>какао</t>
  </si>
  <si>
    <t>Какао с молоком</t>
  </si>
  <si>
    <t xml:space="preserve">       Зам по АХЧ      Абдулаев Г.К.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</si>
</sst>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1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/>
    </xf>
    <xf numFmtId="0" fontId="1" fillId="0" borderId="3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textRotation="90"/>
    </xf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left" textRotation="90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textRotation="90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7" xfId="0" applyFont="1" applyBorder="1"/>
    <xf numFmtId="0" fontId="1" fillId="0" borderId="1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 wrapText="1"/>
    </xf>
    <xf numFmtId="2" fontId="2" fillId="0" borderId="0" xfId="0" applyNumberFormat="1" applyFont="1"/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19"/>
  <sheetViews>
    <sheetView zoomScale="78" zoomScaleNormal="78" workbookViewId="0">
      <selection activeCell="A2" sqref="A2:S20"/>
    </sheetView>
  </sheetViews>
  <sheetFormatPr defaultRowHeight="15.75"/>
  <cols>
    <col min="1" max="1" width="9.140625" style="2"/>
    <col min="2" max="2" width="7.7109375" style="2" customWidth="1"/>
    <col min="3" max="3" width="4.140625" style="2" customWidth="1"/>
    <col min="4" max="4" width="7" style="2" customWidth="1"/>
    <col min="5" max="5" width="1.85546875" style="2" customWidth="1"/>
    <col min="6" max="6" width="5" style="2" customWidth="1"/>
    <col min="7" max="7" width="5.7109375" style="2" customWidth="1"/>
    <col min="8" max="8" width="6.85546875" style="2" customWidth="1"/>
    <col min="9" max="9" width="6" style="2" customWidth="1"/>
    <col min="10" max="10" width="6.5703125" style="2" customWidth="1"/>
    <col min="11" max="11" width="8" style="2" customWidth="1"/>
    <col min="12" max="12" width="7.28515625" style="2" customWidth="1"/>
    <col min="13" max="13" width="6.7109375" style="2" customWidth="1"/>
    <col min="14" max="14" width="5.85546875" style="2" customWidth="1"/>
    <col min="15" max="15" width="5.7109375" style="2" customWidth="1"/>
    <col min="16" max="16" width="6.5703125" style="2" customWidth="1"/>
    <col min="17" max="17" width="6.28515625" style="2" customWidth="1"/>
    <col min="18" max="18" width="6.85546875" style="2" customWidth="1"/>
    <col min="19" max="19" width="6" style="2" customWidth="1"/>
    <col min="20" max="16384" width="9.140625" style="2"/>
  </cols>
  <sheetData>
    <row r="2" spans="1:21" ht="45.75" customHeight="1">
      <c r="A2" s="14" t="s">
        <v>70</v>
      </c>
      <c r="B2" s="15"/>
      <c r="C2" s="16"/>
      <c r="D2" s="10" t="s">
        <v>0</v>
      </c>
      <c r="E2" s="10"/>
      <c r="F2" s="13" t="s">
        <v>2</v>
      </c>
      <c r="G2" s="13" t="s">
        <v>3</v>
      </c>
      <c r="H2" s="13" t="s">
        <v>98</v>
      </c>
      <c r="I2" s="13" t="s">
        <v>5</v>
      </c>
      <c r="J2" s="13" t="s">
        <v>100</v>
      </c>
      <c r="K2" s="13" t="s">
        <v>6</v>
      </c>
      <c r="L2" s="13" t="s">
        <v>7</v>
      </c>
      <c r="M2" s="13" t="s">
        <v>8</v>
      </c>
      <c r="N2" s="13" t="s">
        <v>9</v>
      </c>
      <c r="O2" s="13" t="s">
        <v>10</v>
      </c>
      <c r="P2" s="13" t="s">
        <v>11</v>
      </c>
      <c r="Q2" s="13" t="s">
        <v>12</v>
      </c>
      <c r="R2" s="10" t="s">
        <v>108</v>
      </c>
      <c r="S2" s="10" t="s">
        <v>13</v>
      </c>
      <c r="T2" s="1"/>
      <c r="U2" s="1"/>
    </row>
    <row r="3" spans="1:21" ht="48.75" customHeight="1">
      <c r="A3" s="12" t="s">
        <v>14</v>
      </c>
      <c r="B3" s="12"/>
      <c r="C3" s="12"/>
      <c r="D3" s="17"/>
      <c r="E3" s="17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7"/>
      <c r="S3" s="11"/>
      <c r="T3" s="1"/>
      <c r="U3" s="1"/>
    </row>
    <row r="4" spans="1:21" ht="26.25" customHeight="1">
      <c r="A4" s="19" t="s">
        <v>109</v>
      </c>
      <c r="B4" s="20"/>
      <c r="C4" s="21"/>
      <c r="D4" s="4">
        <v>90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>
        <v>90</v>
      </c>
      <c r="S4" s="5">
        <f>SUM(E4/1000*E13+F4/1000*F13+G4/1000*G13+H4/1000*H13+I4/1000*I13+J4/1000*J13+K4/1000*K13+L4/1000*L13+M4/1000*M13+N4/1000*N13+O4/1000*O13+P4/1000*P13+Q4/1000*Q13+R4/1000*R13)</f>
        <v>9.9</v>
      </c>
      <c r="T4" s="1"/>
      <c r="U4" s="1"/>
    </row>
    <row r="5" spans="1:21" ht="35.25" customHeight="1">
      <c r="A5" s="22" t="s">
        <v>15</v>
      </c>
      <c r="B5" s="22"/>
      <c r="C5" s="22"/>
      <c r="D5" s="4">
        <v>70</v>
      </c>
      <c r="E5" s="3"/>
      <c r="F5" s="3">
        <v>45</v>
      </c>
      <c r="G5" s="3"/>
      <c r="H5" s="3"/>
      <c r="I5" s="3">
        <v>8</v>
      </c>
      <c r="J5" s="3"/>
      <c r="K5" s="3">
        <v>3</v>
      </c>
      <c r="L5" s="3"/>
      <c r="M5" s="3">
        <v>6</v>
      </c>
      <c r="N5" s="3"/>
      <c r="O5" s="3"/>
      <c r="P5" s="3"/>
      <c r="Q5" s="3"/>
      <c r="R5" s="3"/>
      <c r="S5" s="5">
        <f>SUM(E5/1000*E13+F5/1000*F13+G5/1000*G13+H5/1000*H13+I5/1000*I13+J5/1000*J13+K5/1000*K13+L5/1000*L13+M5/1000*M13+N5/1000*N13+O5/1000*O13+P5/1000*P13+Q5/1000*Q13+R5/1000*R13)</f>
        <v>3.415</v>
      </c>
      <c r="T5" s="1"/>
      <c r="U5" s="1"/>
    </row>
    <row r="6" spans="1:21" ht="30" customHeight="1">
      <c r="A6" s="23" t="s">
        <v>99</v>
      </c>
      <c r="B6" s="24"/>
      <c r="C6" s="25"/>
      <c r="D6" s="4">
        <v>250</v>
      </c>
      <c r="E6" s="3"/>
      <c r="F6" s="3"/>
      <c r="G6" s="3"/>
      <c r="H6" s="3"/>
      <c r="I6" s="3">
        <v>7.8</v>
      </c>
      <c r="J6" s="3">
        <v>15</v>
      </c>
      <c r="K6" s="3">
        <v>3</v>
      </c>
      <c r="L6" s="3">
        <v>2</v>
      </c>
      <c r="M6" s="3">
        <v>6</v>
      </c>
      <c r="N6" s="3"/>
      <c r="O6" s="3">
        <v>1</v>
      </c>
      <c r="P6" s="3"/>
      <c r="Q6" s="3"/>
      <c r="R6" s="3"/>
      <c r="S6" s="5">
        <f>SUM(E6/1000*E13+F6/1000*F13+G6/1000*G13+H6/1000*H13+I6/1000*I13+J6/1000*J13+K6/1000*K13+L6/1000*L13+M6/1000*M13+N6/1000*N13+O6/1000*O13+P6/1000*P13+Q6/1000*Q13+R6/1000*R13)</f>
        <v>4.8249999999999993</v>
      </c>
      <c r="T6" s="1"/>
      <c r="U6" s="1"/>
    </row>
    <row r="7" spans="1:21" ht="28.5" customHeight="1">
      <c r="A7" s="18" t="s">
        <v>16</v>
      </c>
      <c r="B7" s="18"/>
      <c r="C7" s="18"/>
      <c r="D7" s="4">
        <v>75</v>
      </c>
      <c r="E7" s="3"/>
      <c r="F7" s="3"/>
      <c r="G7" s="3"/>
      <c r="H7" s="3">
        <v>78.7</v>
      </c>
      <c r="I7" s="3">
        <v>3</v>
      </c>
      <c r="J7" s="3"/>
      <c r="K7" s="3"/>
      <c r="L7" s="3"/>
      <c r="M7" s="3"/>
      <c r="N7" s="3"/>
      <c r="O7" s="3">
        <v>0.8</v>
      </c>
      <c r="P7" s="3"/>
      <c r="Q7" s="3"/>
      <c r="R7" s="3"/>
      <c r="S7" s="5">
        <f>SUM(E7/1000*E13+F7/1000*F13+G7/1000*G13+H7/1000*H13+I7/1000*I13+J7/1000*J13+K7/1000*K13+L7/1000*L13+M7/1000*M13+N7/1000*N13+O7/1000*O13+P7/1000*P13+Q7/1000*Q13+R7/1000*R13)</f>
        <v>41.09</v>
      </c>
      <c r="T7" s="1"/>
      <c r="U7" s="1"/>
    </row>
    <row r="8" spans="1:21" ht="33.75" customHeight="1">
      <c r="A8" s="23" t="s">
        <v>17</v>
      </c>
      <c r="B8" s="24"/>
      <c r="C8" s="25"/>
      <c r="D8" s="4">
        <v>150</v>
      </c>
      <c r="E8" s="3"/>
      <c r="F8" s="3"/>
      <c r="G8" s="3">
        <v>30</v>
      </c>
      <c r="H8" s="3"/>
      <c r="I8" s="3"/>
      <c r="J8" s="3"/>
      <c r="K8" s="3"/>
      <c r="L8" s="3">
        <v>2</v>
      </c>
      <c r="M8" s="3"/>
      <c r="N8" s="3"/>
      <c r="O8" s="3">
        <v>1</v>
      </c>
      <c r="P8" s="3"/>
      <c r="Q8" s="3"/>
      <c r="R8" s="3"/>
      <c r="S8" s="5">
        <f>SUM(E8/1000*E13+F8/1000*F13+G8/1000*G13+H8/1000*H13+I8/1000*I13+J8/1000*J13+K8/1000*K13+L8/1000*L13+M8/1000*M13+N8/1000*N13+O8/1000*O13+P8/1000*P13+Q8/1000*Q13+R8/1000*R13)</f>
        <v>4.2699999999999996</v>
      </c>
      <c r="T8" s="1"/>
      <c r="U8" s="1"/>
    </row>
    <row r="9" spans="1:21" ht="27" customHeight="1">
      <c r="A9" s="18" t="s">
        <v>18</v>
      </c>
      <c r="B9" s="18"/>
      <c r="C9" s="18"/>
      <c r="D9" s="4">
        <v>200</v>
      </c>
      <c r="E9" s="3"/>
      <c r="F9" s="3"/>
      <c r="G9" s="3"/>
      <c r="H9" s="3"/>
      <c r="I9" s="3"/>
      <c r="J9" s="3"/>
      <c r="K9" s="3"/>
      <c r="L9" s="3"/>
      <c r="M9" s="3"/>
      <c r="N9" s="3">
        <v>16</v>
      </c>
      <c r="O9" s="3"/>
      <c r="P9" s="3"/>
      <c r="Q9" s="3">
        <v>2</v>
      </c>
      <c r="R9" s="3"/>
      <c r="S9" s="5">
        <f>SUM(F9/1000*F13+G9/1000*G13+H9/1000*H13+I9/1000*I13+J9/1000*J13+K9/1000*K13+L9/1000*L13+M9/1000*M13+N9/1000*N13+O9/1000*O13+P9/1000*P13+Q9/1000*Q13+R9/1000*R13)</f>
        <v>4.76</v>
      </c>
      <c r="T9" s="1"/>
      <c r="U9" s="1"/>
    </row>
    <row r="10" spans="1:21" ht="27" customHeight="1">
      <c r="A10" s="19" t="s">
        <v>19</v>
      </c>
      <c r="B10" s="20"/>
      <c r="C10" s="21"/>
      <c r="D10" s="4">
        <v>100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>
        <v>100</v>
      </c>
      <c r="Q10" s="3"/>
      <c r="R10" s="3"/>
      <c r="S10" s="5">
        <f>SUM(P10/1000*P13)</f>
        <v>7.4</v>
      </c>
      <c r="T10" s="1"/>
      <c r="U10" s="1"/>
    </row>
    <row r="11" spans="1:21" ht="32.25" customHeight="1">
      <c r="A11" s="26" t="s">
        <v>20</v>
      </c>
      <c r="B11" s="26"/>
      <c r="C11" s="26"/>
      <c r="D11" s="4"/>
      <c r="E11" s="3"/>
      <c r="F11" s="3">
        <f t="shared" ref="F11:R11" si="0">F4+F5+F6+F7+F8+F9+F10</f>
        <v>45</v>
      </c>
      <c r="G11" s="3">
        <f t="shared" si="0"/>
        <v>30</v>
      </c>
      <c r="H11" s="3">
        <f t="shared" si="0"/>
        <v>78.7</v>
      </c>
      <c r="I11" s="3">
        <f t="shared" si="0"/>
        <v>18.8</v>
      </c>
      <c r="J11" s="3">
        <f t="shared" si="0"/>
        <v>15</v>
      </c>
      <c r="K11" s="3">
        <f t="shared" si="0"/>
        <v>6</v>
      </c>
      <c r="L11" s="3">
        <f t="shared" si="0"/>
        <v>4</v>
      </c>
      <c r="M11" s="3">
        <f t="shared" si="0"/>
        <v>12</v>
      </c>
      <c r="N11" s="3">
        <f t="shared" si="0"/>
        <v>16</v>
      </c>
      <c r="O11" s="3">
        <f t="shared" si="0"/>
        <v>2.8</v>
      </c>
      <c r="P11" s="3">
        <f t="shared" si="0"/>
        <v>100</v>
      </c>
      <c r="Q11" s="3">
        <f t="shared" si="0"/>
        <v>2</v>
      </c>
      <c r="R11" s="3">
        <f t="shared" si="0"/>
        <v>90</v>
      </c>
      <c r="S11" s="5">
        <f>SUM(S4:S10)</f>
        <v>75.660000000000011</v>
      </c>
      <c r="T11" s="1"/>
      <c r="U11" s="1"/>
    </row>
    <row r="12" spans="1:21" s="8" customFormat="1" ht="28.5" customHeight="1">
      <c r="A12" s="26" t="s">
        <v>21</v>
      </c>
      <c r="B12" s="26"/>
      <c r="C12" s="26"/>
      <c r="D12" s="4">
        <v>132</v>
      </c>
      <c r="E12" s="4"/>
      <c r="F12" s="4">
        <f>D12*F11/1000</f>
        <v>5.94</v>
      </c>
      <c r="G12" s="4">
        <f>D12*G11/1000</f>
        <v>3.96</v>
      </c>
      <c r="H12" s="4">
        <f>D12*H11/1000</f>
        <v>10.388399999999999</v>
      </c>
      <c r="I12" s="4">
        <f>D12*I11/1000</f>
        <v>2.4815999999999998</v>
      </c>
      <c r="J12" s="4">
        <f>D12*J11/1000</f>
        <v>1.98</v>
      </c>
      <c r="K12" s="4">
        <f>D12*K11/1000</f>
        <v>0.79200000000000004</v>
      </c>
      <c r="L12" s="4">
        <f>D12*L11/1000</f>
        <v>0.52800000000000002</v>
      </c>
      <c r="M12" s="4">
        <f>D12*M11/1000</f>
        <v>1.5840000000000001</v>
      </c>
      <c r="N12" s="4">
        <f>D12*N11/1000</f>
        <v>2.1120000000000001</v>
      </c>
      <c r="O12" s="4">
        <f>D12*O11/1000</f>
        <v>0.36959999999999998</v>
      </c>
      <c r="P12" s="4">
        <f>D12*P11/1000</f>
        <v>13.2</v>
      </c>
      <c r="Q12" s="4">
        <f>D12*Q11/1000</f>
        <v>0.26400000000000001</v>
      </c>
      <c r="R12" s="4">
        <f>D12*R11/1000</f>
        <v>11.88</v>
      </c>
      <c r="S12" s="4"/>
      <c r="T12" s="7"/>
      <c r="U12" s="7"/>
    </row>
    <row r="13" spans="1:21" ht="24.75" customHeight="1">
      <c r="A13" s="26" t="s">
        <v>22</v>
      </c>
      <c r="B13" s="26"/>
      <c r="C13" s="26"/>
      <c r="D13" s="4"/>
      <c r="E13" s="3"/>
      <c r="F13" s="3">
        <v>50</v>
      </c>
      <c r="G13" s="3">
        <v>65</v>
      </c>
      <c r="H13" s="3">
        <v>520</v>
      </c>
      <c r="I13" s="3">
        <v>50</v>
      </c>
      <c r="J13" s="3">
        <v>90</v>
      </c>
      <c r="K13" s="3">
        <v>165</v>
      </c>
      <c r="L13" s="3">
        <v>1150</v>
      </c>
      <c r="M13" s="3">
        <v>45</v>
      </c>
      <c r="N13" s="3">
        <v>85</v>
      </c>
      <c r="O13" s="3">
        <v>20</v>
      </c>
      <c r="P13" s="3">
        <v>74</v>
      </c>
      <c r="Q13" s="3">
        <v>1700</v>
      </c>
      <c r="R13" s="3">
        <v>110</v>
      </c>
      <c r="S13" s="3"/>
      <c r="T13" s="1"/>
      <c r="U13" s="1"/>
    </row>
    <row r="14" spans="1:21" ht="27" customHeight="1">
      <c r="A14" s="26" t="s">
        <v>23</v>
      </c>
      <c r="B14" s="26"/>
      <c r="C14" s="26"/>
      <c r="D14" s="4"/>
      <c r="E14" s="3"/>
      <c r="F14" s="3">
        <f>SUM(F12*F13)</f>
        <v>297</v>
      </c>
      <c r="G14" s="3">
        <f>SUM(G12*G13)</f>
        <v>257.39999999999998</v>
      </c>
      <c r="H14" s="3">
        <f>SUM(H12*H13)</f>
        <v>5401.9679999999998</v>
      </c>
      <c r="I14" s="3">
        <f t="shared" ref="I14:R14" si="1">SUM(I12*I13)</f>
        <v>124.07999999999998</v>
      </c>
      <c r="J14" s="3">
        <f t="shared" si="1"/>
        <v>178.2</v>
      </c>
      <c r="K14" s="3">
        <f t="shared" si="1"/>
        <v>130.68</v>
      </c>
      <c r="L14" s="3">
        <f t="shared" si="1"/>
        <v>607.20000000000005</v>
      </c>
      <c r="M14" s="3">
        <f t="shared" si="1"/>
        <v>71.28</v>
      </c>
      <c r="N14" s="3">
        <f t="shared" si="1"/>
        <v>179.52</v>
      </c>
      <c r="O14" s="3">
        <f t="shared" si="1"/>
        <v>7.3919999999999995</v>
      </c>
      <c r="P14" s="3">
        <f t="shared" si="1"/>
        <v>976.8</v>
      </c>
      <c r="Q14" s="3">
        <f t="shared" si="1"/>
        <v>448.8</v>
      </c>
      <c r="R14" s="3">
        <f t="shared" si="1"/>
        <v>1306.8000000000002</v>
      </c>
      <c r="S14" s="28">
        <f>SUM(E14:R14)</f>
        <v>9987.119999999999</v>
      </c>
      <c r="T14" s="1"/>
      <c r="U14" s="1"/>
    </row>
    <row r="15" spans="1:21" ht="20.25" customHeight="1">
      <c r="A15" s="26" t="s">
        <v>24</v>
      </c>
      <c r="B15" s="26"/>
      <c r="C15" s="2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5">
        <f>SUM(S14/D12)</f>
        <v>75.66</v>
      </c>
      <c r="T15" s="1"/>
      <c r="U15" s="1"/>
    </row>
    <row r="16" spans="1:21">
      <c r="A16" s="26" t="s">
        <v>25</v>
      </c>
      <c r="B16" s="26"/>
      <c r="C16" s="26"/>
      <c r="D16" s="4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1"/>
    </row>
    <row r="17" spans="2:20">
      <c r="T17" s="1"/>
    </row>
    <row r="18" spans="2:20">
      <c r="B18" s="6" t="s">
        <v>59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T18" s="1"/>
    </row>
    <row r="19" spans="2:20">
      <c r="C19" s="27" t="s">
        <v>58</v>
      </c>
      <c r="D19" s="27"/>
      <c r="E19" s="27"/>
      <c r="F19" s="27"/>
      <c r="G19" s="27"/>
      <c r="H19" s="27"/>
      <c r="I19" s="27"/>
      <c r="J19" s="27"/>
      <c r="K19" s="27" t="s">
        <v>58</v>
      </c>
      <c r="L19" s="27"/>
      <c r="M19" s="27"/>
      <c r="N19" s="27"/>
      <c r="O19" s="27"/>
      <c r="P19" s="27"/>
    </row>
  </sheetData>
  <mergeCells count="33">
    <mergeCell ref="A16:C16"/>
    <mergeCell ref="C19:J19"/>
    <mergeCell ref="K19:P19"/>
    <mergeCell ref="A10:C10"/>
    <mergeCell ref="A11:C11"/>
    <mergeCell ref="A12:C12"/>
    <mergeCell ref="A13:C13"/>
    <mergeCell ref="A14:C14"/>
    <mergeCell ref="A15:C15"/>
    <mergeCell ref="A9:C9"/>
    <mergeCell ref="O2:O3"/>
    <mergeCell ref="P2:P3"/>
    <mergeCell ref="Q2:Q3"/>
    <mergeCell ref="R2:R3"/>
    <mergeCell ref="A4:C4"/>
    <mergeCell ref="A5:C5"/>
    <mergeCell ref="A6:C6"/>
    <mergeCell ref="A7:C7"/>
    <mergeCell ref="A8:C8"/>
    <mergeCell ref="S2:S3"/>
    <mergeCell ref="A3:C3"/>
    <mergeCell ref="I2:I3"/>
    <mergeCell ref="J2:J3"/>
    <mergeCell ref="K2:K3"/>
    <mergeCell ref="L2:L3"/>
    <mergeCell ref="M2:M3"/>
    <mergeCell ref="N2:N3"/>
    <mergeCell ref="A2:C2"/>
    <mergeCell ref="D2:D3"/>
    <mergeCell ref="E2:E3"/>
    <mergeCell ref="F2:F3"/>
    <mergeCell ref="G2:G3"/>
    <mergeCell ref="H2:H3"/>
  </mergeCells>
  <pageMargins left="0.70866141732283472" right="0" top="0.74803149606299213" bottom="0" header="0" footer="0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38"/>
  <sheetViews>
    <sheetView zoomScale="82" zoomScaleNormal="82" workbookViewId="0">
      <selection activeCell="A2" sqref="A2:V22"/>
    </sheetView>
  </sheetViews>
  <sheetFormatPr defaultRowHeight="15.75"/>
  <cols>
    <col min="1" max="1" width="7.140625" style="29" customWidth="1"/>
    <col min="2" max="2" width="5" style="29" customWidth="1"/>
    <col min="3" max="3" width="9.140625" style="29" customWidth="1"/>
    <col min="4" max="4" width="5" style="29" customWidth="1"/>
    <col min="5" max="5" width="2" style="29" customWidth="1"/>
    <col min="6" max="6" width="4.42578125" style="29" customWidth="1"/>
    <col min="7" max="7" width="6.42578125" style="29" customWidth="1"/>
    <col min="8" max="8" width="5.7109375" style="29" customWidth="1"/>
    <col min="9" max="9" width="5.85546875" style="29" customWidth="1"/>
    <col min="10" max="10" width="6.28515625" style="29" customWidth="1"/>
    <col min="11" max="11" width="5.28515625" style="29" customWidth="1"/>
    <col min="12" max="12" width="6.85546875" style="29" customWidth="1"/>
    <col min="13" max="13" width="6.140625" style="29" customWidth="1"/>
    <col min="14" max="14" width="6.42578125" style="29" customWidth="1"/>
    <col min="15" max="15" width="6.28515625" style="29" customWidth="1"/>
    <col min="16" max="16" width="5.5703125" style="29" customWidth="1"/>
    <col min="17" max="17" width="6" style="29" customWidth="1"/>
    <col min="18" max="18" width="6.5703125" style="29" customWidth="1"/>
    <col min="19" max="19" width="6" style="29" customWidth="1"/>
    <col min="20" max="20" width="5.85546875" style="29" customWidth="1"/>
    <col min="21" max="21" width="2.28515625" style="29" customWidth="1"/>
    <col min="22" max="23" width="7.85546875" style="29" customWidth="1"/>
    <col min="24" max="24" width="5.42578125" style="29" customWidth="1"/>
    <col min="25" max="16384" width="9.140625" style="29"/>
  </cols>
  <sheetData>
    <row r="1" spans="1:26" ht="12.75" customHeight="1">
      <c r="Y1" s="30"/>
      <c r="Z1" s="31"/>
    </row>
    <row r="2" spans="1:26" ht="50.25" customHeight="1">
      <c r="A2" s="14" t="s">
        <v>91</v>
      </c>
      <c r="B2" s="15"/>
      <c r="C2" s="16"/>
      <c r="D2" s="47" t="s">
        <v>0</v>
      </c>
      <c r="E2" s="47"/>
      <c r="F2" s="47" t="s">
        <v>2</v>
      </c>
      <c r="G2" s="47" t="s">
        <v>26</v>
      </c>
      <c r="H2" s="47" t="s">
        <v>76</v>
      </c>
      <c r="I2" s="47" t="s">
        <v>33</v>
      </c>
      <c r="J2" s="47" t="s">
        <v>5</v>
      </c>
      <c r="K2" s="47" t="s">
        <v>6</v>
      </c>
      <c r="L2" s="47" t="s">
        <v>7</v>
      </c>
      <c r="M2" s="47" t="s">
        <v>29</v>
      </c>
      <c r="N2" s="48" t="s">
        <v>77</v>
      </c>
      <c r="O2" s="47" t="s">
        <v>78</v>
      </c>
      <c r="P2" s="48" t="s">
        <v>79</v>
      </c>
      <c r="Q2" s="48" t="s">
        <v>10</v>
      </c>
      <c r="R2" s="48" t="s">
        <v>80</v>
      </c>
      <c r="S2" s="48" t="s">
        <v>19</v>
      </c>
      <c r="T2" s="48" t="s">
        <v>81</v>
      </c>
      <c r="U2" s="49"/>
      <c r="V2" s="49" t="s">
        <v>82</v>
      </c>
      <c r="Y2" s="30"/>
      <c r="Z2" s="31"/>
    </row>
    <row r="3" spans="1:26" ht="51.75" customHeight="1">
      <c r="A3" s="32" t="s">
        <v>83</v>
      </c>
      <c r="B3" s="32"/>
      <c r="C3" s="32"/>
      <c r="D3" s="47"/>
      <c r="E3" s="47"/>
      <c r="F3" s="47"/>
      <c r="G3" s="47"/>
      <c r="H3" s="47"/>
      <c r="I3" s="47"/>
      <c r="J3" s="47"/>
      <c r="K3" s="47"/>
      <c r="L3" s="47"/>
      <c r="M3" s="47"/>
      <c r="N3" s="50"/>
      <c r="O3" s="47"/>
      <c r="P3" s="50"/>
      <c r="Q3" s="50"/>
      <c r="R3" s="50"/>
      <c r="S3" s="50"/>
      <c r="T3" s="50"/>
      <c r="U3" s="51"/>
      <c r="V3" s="51"/>
      <c r="Y3" s="31"/>
      <c r="Z3" s="31"/>
    </row>
    <row r="4" spans="1:26" ht="13.5" customHeight="1">
      <c r="A4" s="19"/>
      <c r="B4" s="20"/>
      <c r="C4" s="21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5"/>
      <c r="Y4" s="31"/>
      <c r="Z4" s="31"/>
    </row>
    <row r="5" spans="1:26" ht="33" customHeight="1">
      <c r="A5" s="23" t="s">
        <v>84</v>
      </c>
      <c r="B5" s="24"/>
      <c r="C5" s="25"/>
      <c r="D5" s="4">
        <v>60</v>
      </c>
      <c r="E5" s="3"/>
      <c r="F5" s="3"/>
      <c r="G5" s="3">
        <v>45</v>
      </c>
      <c r="H5" s="3"/>
      <c r="I5" s="3"/>
      <c r="J5" s="3"/>
      <c r="K5" s="3">
        <v>4</v>
      </c>
      <c r="L5" s="3"/>
      <c r="M5" s="3"/>
      <c r="N5" s="3"/>
      <c r="O5" s="3">
        <v>15</v>
      </c>
      <c r="P5" s="3"/>
      <c r="Q5" s="3">
        <v>1</v>
      </c>
      <c r="R5" s="3"/>
      <c r="S5" s="3"/>
      <c r="T5" s="3"/>
      <c r="U5" s="3"/>
      <c r="V5" s="5">
        <f>SUM(E5/1000*E14+F5/1000*F14+G5/1000*G14+H5/1000*H14+I5/1000*I14+J5/1000*J14+K5/1000*K14+L5/1000*L14+M5/1000*M14+N5/1000*N14+O5/1000*O14+P5/1000*P14+Q5/1000*Q14+R5/1000*R14+S5/1000*S14+U5/1000*U14)</f>
        <v>5.0299999999999994</v>
      </c>
      <c r="Y5" s="31"/>
      <c r="Z5" s="31"/>
    </row>
    <row r="6" spans="1:26" ht="31.5" customHeight="1">
      <c r="A6" s="23" t="s">
        <v>85</v>
      </c>
      <c r="B6" s="24"/>
      <c r="C6" s="25"/>
      <c r="D6" s="4">
        <v>250</v>
      </c>
      <c r="E6" s="3"/>
      <c r="F6" s="3"/>
      <c r="G6" s="3">
        <v>45</v>
      </c>
      <c r="H6" s="3">
        <v>13</v>
      </c>
      <c r="I6" s="3"/>
      <c r="J6" s="3">
        <v>10</v>
      </c>
      <c r="K6" s="3"/>
      <c r="L6" s="3">
        <v>4</v>
      </c>
      <c r="M6" s="3">
        <v>12.5</v>
      </c>
      <c r="N6" s="3"/>
      <c r="O6" s="3"/>
      <c r="P6" s="3"/>
      <c r="Q6" s="3">
        <v>1</v>
      </c>
      <c r="R6" s="3"/>
      <c r="S6" s="3"/>
      <c r="T6" s="3">
        <v>3</v>
      </c>
      <c r="U6" s="3"/>
      <c r="V6" s="5">
        <f>SUM(E6/1000*E14+F6/1000*F14+G6/1000*G14+H6/1000*H14+I6/1000*I14+J6/1000*J14+K6/1000*K14+L6/1000*L14+M6/1000*M14+N6/1000*N14+O6/1000*O14+P6/1000*P14+Q6/1000*Q14+R6/1000*R14+S6/1000*S14+T6/1000*T14+U6/1000*U14)</f>
        <v>10.407499999999999</v>
      </c>
      <c r="Y6" s="31"/>
      <c r="Z6" s="31"/>
    </row>
    <row r="7" spans="1:26" ht="33.75" customHeight="1">
      <c r="A7" s="23" t="s">
        <v>86</v>
      </c>
      <c r="B7" s="24"/>
      <c r="C7" s="25"/>
      <c r="D7" s="4">
        <v>116</v>
      </c>
      <c r="E7" s="3"/>
      <c r="F7" s="3">
        <v>100</v>
      </c>
      <c r="G7" s="3"/>
      <c r="H7" s="3"/>
      <c r="I7" s="3">
        <v>5</v>
      </c>
      <c r="J7" s="3">
        <v>10</v>
      </c>
      <c r="K7" s="3"/>
      <c r="L7" s="3"/>
      <c r="M7" s="3"/>
      <c r="N7" s="3">
        <v>63.5</v>
      </c>
      <c r="O7" s="3"/>
      <c r="P7" s="3"/>
      <c r="Q7" s="3">
        <v>1</v>
      </c>
      <c r="R7" s="3"/>
      <c r="S7" s="3"/>
      <c r="T7" s="3"/>
      <c r="U7" s="3"/>
      <c r="V7" s="5">
        <f>SUM(E7/1000*E14+F7/1000*F14+G7/1000*G14+H7/1000*H14+I7/1000*I14+J7/1000*J14+K7/1000*K14+L7/1000*L14+M7/1000*M14+N7/1000*N14+O7/1000*O14+P7/1000*P14+Q7/1000*Q14+R7/1000*R14+S7/1000*S14+U7/1000*U14)</f>
        <v>47.445</v>
      </c>
      <c r="Y7" s="31"/>
      <c r="Z7" s="31"/>
    </row>
    <row r="8" spans="1:26" ht="24" customHeight="1">
      <c r="A8" s="23" t="s">
        <v>87</v>
      </c>
      <c r="B8" s="24"/>
      <c r="C8" s="25"/>
      <c r="D8" s="4">
        <v>200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>
        <v>16</v>
      </c>
      <c r="Q8" s="3"/>
      <c r="R8" s="3">
        <v>13.4</v>
      </c>
      <c r="S8" s="3"/>
      <c r="T8" s="3"/>
      <c r="U8" s="3"/>
      <c r="V8" s="5">
        <f>SUM(E8/1000*E14+F8/1000*F14+G8/1000*G14+H8/1000*H14+I8/1000*I14+J8/1000*J14+K8/1000*K14+L8/1000*L14+M8/1000*M14+N8/1000*N14+O8/1000*O14+P8/1000*P14+Q8/1000*Q14+R8/1000*R14+S8/1000*S14+T8/1000*T14+U8/1000*U14)</f>
        <v>5.3800000000000008</v>
      </c>
      <c r="Y8" s="31"/>
      <c r="Z8" s="31"/>
    </row>
    <row r="9" spans="1:26" ht="12" customHeight="1">
      <c r="A9" s="19"/>
      <c r="B9" s="20"/>
      <c r="C9" s="21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5">
        <f>SUM(E9/1000*E13+F9/1000*F13+G9/1000*G13+H9/1000*H13+I9/1000*I13+J9/1000*J13+K9/1000*K13+L9/1000*L13+M9/1000*M13+N9/1000*N13+O9/1000*O13+P9/1000*P13+Q9/1000*Q13+R9/1000*R13+S9/1000*S13+U9/1000*U13)</f>
        <v>0</v>
      </c>
      <c r="Y9" s="31"/>
      <c r="Z9" s="31"/>
    </row>
    <row r="10" spans="1:26" ht="23.25" customHeight="1">
      <c r="A10" s="19" t="s">
        <v>19</v>
      </c>
      <c r="B10" s="20"/>
      <c r="C10" s="21"/>
      <c r="D10" s="4">
        <v>100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>
        <v>100</v>
      </c>
      <c r="T10" s="3"/>
      <c r="U10" s="3"/>
      <c r="V10" s="5">
        <f>SUM(E10/1000*E14+F10/1000*F14+G10/1000*G14+H10/1000*H14+I10/1000*I14+J10/1000*J14+K10/1000*K14+L10/1000*L14+M10/1000*M14+N10/1000*N14+O10/1000*O14+P10/1000*P14+Q10/1000*Q14+R10/1000*R14+S10/1000*S14+U10/1000*U14)</f>
        <v>7.4</v>
      </c>
      <c r="Y10" s="31"/>
      <c r="Z10" s="31"/>
    </row>
    <row r="11" spans="1:26" ht="11.25" customHeight="1">
      <c r="A11" s="19"/>
      <c r="B11" s="20"/>
      <c r="C11" s="21"/>
      <c r="D11" s="4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5">
        <f>SUM(V4:V10)</f>
        <v>75.662500000000009</v>
      </c>
      <c r="Y11" s="31"/>
      <c r="Z11" s="31"/>
    </row>
    <row r="12" spans="1:26" ht="29.25" customHeight="1">
      <c r="A12" s="33" t="s">
        <v>88</v>
      </c>
      <c r="B12" s="24"/>
      <c r="C12" s="25"/>
      <c r="D12" s="3"/>
      <c r="E12" s="3"/>
      <c r="F12" s="3">
        <f t="shared" ref="F12:S12" si="0">SUM(F5:F11)</f>
        <v>100</v>
      </c>
      <c r="G12" s="3">
        <f t="shared" si="0"/>
        <v>90</v>
      </c>
      <c r="H12" s="3">
        <f t="shared" si="0"/>
        <v>13</v>
      </c>
      <c r="I12" s="3">
        <f t="shared" si="0"/>
        <v>5</v>
      </c>
      <c r="J12" s="3">
        <f t="shared" si="0"/>
        <v>20</v>
      </c>
      <c r="K12" s="3">
        <f t="shared" si="0"/>
        <v>4</v>
      </c>
      <c r="L12" s="3">
        <f t="shared" si="0"/>
        <v>4</v>
      </c>
      <c r="M12" s="3">
        <f t="shared" si="0"/>
        <v>12.5</v>
      </c>
      <c r="N12" s="3">
        <f t="shared" si="0"/>
        <v>63.5</v>
      </c>
      <c r="O12" s="3">
        <f t="shared" si="0"/>
        <v>15</v>
      </c>
      <c r="P12" s="3">
        <f t="shared" si="0"/>
        <v>16</v>
      </c>
      <c r="Q12" s="3">
        <f t="shared" si="0"/>
        <v>3</v>
      </c>
      <c r="R12" s="3">
        <f t="shared" si="0"/>
        <v>13.4</v>
      </c>
      <c r="S12" s="3">
        <f t="shared" si="0"/>
        <v>100</v>
      </c>
      <c r="T12" s="34">
        <f>SUM(T4:T11)</f>
        <v>3</v>
      </c>
      <c r="U12" s="34"/>
      <c r="V12" s="35"/>
      <c r="Y12" s="31"/>
      <c r="Z12" s="31"/>
    </row>
    <row r="13" spans="1:26" s="39" customFormat="1" ht="46.5" customHeight="1">
      <c r="A13" s="33" t="s">
        <v>89</v>
      </c>
      <c r="B13" s="36"/>
      <c r="C13" s="37"/>
      <c r="D13" s="4">
        <v>132</v>
      </c>
      <c r="E13" s="4"/>
      <c r="F13" s="4">
        <f>SUM(D13 *F12/1000)</f>
        <v>13.2</v>
      </c>
      <c r="G13" s="4">
        <f>SUM(D13 *G12/1000)</f>
        <v>11.88</v>
      </c>
      <c r="H13" s="4">
        <f>SUM(D13 *H12/1000)</f>
        <v>1.716</v>
      </c>
      <c r="I13" s="4">
        <f>SUM(D13 *I12/1000)</f>
        <v>0.66</v>
      </c>
      <c r="J13" s="4">
        <f>SUM(D13 *J12/1000)</f>
        <v>2.64</v>
      </c>
      <c r="K13" s="4">
        <f>SUM(D13 *K12/1000)</f>
        <v>0.52800000000000002</v>
      </c>
      <c r="L13" s="4">
        <f>SUM(D13 *L12/1000)</f>
        <v>0.52800000000000002</v>
      </c>
      <c r="M13" s="4">
        <f>SUM(D13 *M12/1000)</f>
        <v>1.65</v>
      </c>
      <c r="N13" s="4">
        <f>SUM(D13 *N12/1000)</f>
        <v>8.3819999999999997</v>
      </c>
      <c r="O13" s="4">
        <f>SUM(D13 *O12/1000)</f>
        <v>1.98</v>
      </c>
      <c r="P13" s="4">
        <f>SUM(D13 *P12/1000)</f>
        <v>2.1120000000000001</v>
      </c>
      <c r="Q13" s="4">
        <f>SUM(D13 *Q12/1000)</f>
        <v>0.39600000000000002</v>
      </c>
      <c r="R13" s="4">
        <f>SUM(D13 *R12/1000)</f>
        <v>1.7687999999999999</v>
      </c>
      <c r="S13" s="38">
        <f>SUM(D13 *S12/1000)</f>
        <v>13.2</v>
      </c>
      <c r="T13" s="38">
        <f>SUM(D13 *T12/1000)</f>
        <v>0.39600000000000002</v>
      </c>
      <c r="U13" s="4"/>
      <c r="V13" s="4"/>
      <c r="Y13" s="40"/>
      <c r="Z13" s="40"/>
    </row>
    <row r="14" spans="1:26" ht="19.5" customHeight="1">
      <c r="A14" s="41" t="s">
        <v>22</v>
      </c>
      <c r="B14" s="20"/>
      <c r="C14" s="21"/>
      <c r="D14" s="3"/>
      <c r="E14" s="3"/>
      <c r="F14" s="3">
        <v>50</v>
      </c>
      <c r="G14" s="3">
        <v>65</v>
      </c>
      <c r="H14" s="3">
        <v>60</v>
      </c>
      <c r="I14" s="3">
        <v>130</v>
      </c>
      <c r="J14" s="3">
        <v>50</v>
      </c>
      <c r="K14" s="3">
        <v>165</v>
      </c>
      <c r="L14" s="3">
        <v>1150</v>
      </c>
      <c r="M14" s="3">
        <v>45</v>
      </c>
      <c r="N14" s="3">
        <v>650</v>
      </c>
      <c r="O14" s="3">
        <v>95</v>
      </c>
      <c r="P14" s="3">
        <v>85</v>
      </c>
      <c r="Q14" s="3">
        <v>20</v>
      </c>
      <c r="R14" s="3">
        <v>300</v>
      </c>
      <c r="S14" s="3">
        <v>74</v>
      </c>
      <c r="T14" s="42">
        <v>340</v>
      </c>
      <c r="U14" s="42"/>
      <c r="V14" s="42"/>
      <c r="Y14" s="31"/>
      <c r="Z14" s="31"/>
    </row>
    <row r="15" spans="1:26" ht="21" customHeight="1">
      <c r="A15" s="41" t="s">
        <v>23</v>
      </c>
      <c r="B15" s="20"/>
      <c r="C15" s="21"/>
      <c r="D15" s="3"/>
      <c r="E15" s="3"/>
      <c r="F15" s="3">
        <f t="shared" ref="F15:T15" si="1">SUM(F14*F13)</f>
        <v>660</v>
      </c>
      <c r="G15" s="3">
        <f t="shared" si="1"/>
        <v>772.2</v>
      </c>
      <c r="H15" s="3">
        <f t="shared" si="1"/>
        <v>102.96</v>
      </c>
      <c r="I15" s="3">
        <f t="shared" si="1"/>
        <v>85.8</v>
      </c>
      <c r="J15" s="3">
        <f t="shared" si="1"/>
        <v>132</v>
      </c>
      <c r="K15" s="3">
        <f t="shared" si="1"/>
        <v>87.12</v>
      </c>
      <c r="L15" s="3">
        <f t="shared" si="1"/>
        <v>607.20000000000005</v>
      </c>
      <c r="M15" s="3">
        <f t="shared" si="1"/>
        <v>74.25</v>
      </c>
      <c r="N15" s="3">
        <f t="shared" si="1"/>
        <v>5448.3</v>
      </c>
      <c r="O15" s="3">
        <f t="shared" si="1"/>
        <v>188.1</v>
      </c>
      <c r="P15" s="3">
        <f t="shared" si="1"/>
        <v>179.52</v>
      </c>
      <c r="Q15" s="3">
        <f t="shared" si="1"/>
        <v>7.92</v>
      </c>
      <c r="R15" s="3">
        <f t="shared" si="1"/>
        <v>530.64</v>
      </c>
      <c r="S15" s="3">
        <f t="shared" si="1"/>
        <v>976.8</v>
      </c>
      <c r="T15" s="3">
        <f t="shared" si="1"/>
        <v>134.64000000000001</v>
      </c>
      <c r="U15" s="3"/>
      <c r="V15" s="4">
        <f>SUM(E15:U15)</f>
        <v>9987.4499999999989</v>
      </c>
      <c r="Y15" s="31"/>
      <c r="Z15" s="31"/>
    </row>
    <row r="16" spans="1:26" ht="30.75" customHeight="1">
      <c r="A16" s="33" t="s">
        <v>24</v>
      </c>
      <c r="B16" s="43"/>
      <c r="C16" s="4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5">
        <f>SUM(V15/D13)</f>
        <v>75.662499999999994</v>
      </c>
      <c r="Y16" s="31"/>
      <c r="Z16" s="31"/>
    </row>
    <row r="17" spans="1:26" ht="24.75" customHeight="1">
      <c r="A17" s="41" t="s">
        <v>25</v>
      </c>
      <c r="B17" s="36"/>
      <c r="C17" s="37"/>
      <c r="D17" s="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Y17" s="31"/>
      <c r="Z17" s="31"/>
    </row>
    <row r="18" spans="1:26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6">
      <c r="A19" s="27" t="s">
        <v>112</v>
      </c>
      <c r="B19" s="27"/>
      <c r="C19" s="27"/>
      <c r="D19" s="27"/>
      <c r="E19" s="27"/>
      <c r="F19" s="27"/>
      <c r="G19" s="45"/>
      <c r="H19" s="45"/>
      <c r="I19" s="45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6" ht="9.7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6">
      <c r="A21" s="46" t="s">
        <v>90</v>
      </c>
      <c r="B21" s="46"/>
      <c r="C21" s="46"/>
      <c r="D21" s="46"/>
      <c r="E21" s="46"/>
      <c r="F21" s="9"/>
      <c r="G21" s="45"/>
      <c r="H21" s="45"/>
      <c r="I21" s="45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6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6" ht="21.75" customHeight="1"/>
    <row r="24" spans="1:26" ht="18.75" customHeight="1"/>
    <row r="25" spans="1:26" ht="22.5" customHeight="1"/>
    <row r="26" spans="1:26" ht="26.25" customHeight="1"/>
    <row r="27" spans="1:26" ht="30.75" customHeight="1"/>
    <row r="28" spans="1:26" ht="24.75" customHeight="1"/>
    <row r="34" ht="24.75" customHeight="1"/>
    <row r="36" ht="22.5" customHeight="1"/>
    <row r="37" ht="24" customHeight="1"/>
    <row r="38" ht="24" customHeight="1"/>
  </sheetData>
  <mergeCells count="38">
    <mergeCell ref="A13:C13"/>
    <mergeCell ref="A21:E21"/>
    <mergeCell ref="A14:C14"/>
    <mergeCell ref="A15:C15"/>
    <mergeCell ref="A16:C16"/>
    <mergeCell ref="A17:C17"/>
    <mergeCell ref="A19:F19"/>
    <mergeCell ref="A8:C8"/>
    <mergeCell ref="A9:C9"/>
    <mergeCell ref="A10:C10"/>
    <mergeCell ref="A11:C11"/>
    <mergeCell ref="A12:C12"/>
    <mergeCell ref="V2:V3"/>
    <mergeCell ref="A4:C4"/>
    <mergeCell ref="A5:C5"/>
    <mergeCell ref="A6:C6"/>
    <mergeCell ref="A7:C7"/>
    <mergeCell ref="Q2:Q3"/>
    <mergeCell ref="R2:R3"/>
    <mergeCell ref="S2:S3"/>
    <mergeCell ref="T2:T3"/>
    <mergeCell ref="U2:U3"/>
    <mergeCell ref="Y1:Y2"/>
    <mergeCell ref="A2:C2"/>
    <mergeCell ref="D2:D3"/>
    <mergeCell ref="E2:E3"/>
    <mergeCell ref="F2:F3"/>
    <mergeCell ref="G2:G3"/>
    <mergeCell ref="A3:C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pageMargins left="0.70866141732283472" right="0" top="0.78740157480314965" bottom="0" header="0" footer="0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21"/>
  <sheetViews>
    <sheetView topLeftCell="A3" zoomScale="77" zoomScaleNormal="77" workbookViewId="0">
      <selection activeCell="A2" sqref="A2:V21"/>
    </sheetView>
  </sheetViews>
  <sheetFormatPr defaultRowHeight="15.75"/>
  <cols>
    <col min="1" max="1" width="8.140625" style="54" customWidth="1"/>
    <col min="2" max="2" width="6.28515625" style="54" customWidth="1"/>
    <col min="3" max="3" width="6.7109375" style="54" customWidth="1"/>
    <col min="4" max="4" width="5.42578125" style="54" customWidth="1"/>
    <col min="5" max="5" width="6.5703125" style="54" customWidth="1"/>
    <col min="6" max="6" width="6.42578125" style="54" customWidth="1"/>
    <col min="7" max="7" width="5.7109375" style="54" customWidth="1"/>
    <col min="8" max="8" width="6.85546875" style="54" customWidth="1"/>
    <col min="9" max="9" width="7" style="54" customWidth="1"/>
    <col min="10" max="10" width="5.85546875" style="54" customWidth="1"/>
    <col min="11" max="11" width="7" style="54" customWidth="1"/>
    <col min="12" max="12" width="7.28515625" style="54" customWidth="1"/>
    <col min="13" max="13" width="6.28515625" style="54" customWidth="1"/>
    <col min="14" max="14" width="6.7109375" style="54" customWidth="1"/>
    <col min="15" max="15" width="7" style="54" customWidth="1"/>
    <col min="16" max="16" width="1.5703125" style="54" customWidth="1"/>
    <col min="17" max="17" width="5" style="54" customWidth="1"/>
    <col min="18" max="18" width="6.28515625" style="54" customWidth="1"/>
    <col min="19" max="19" width="5.7109375" style="54" customWidth="1"/>
    <col min="20" max="20" width="6.85546875" style="54" customWidth="1"/>
    <col min="21" max="21" width="1.5703125" style="54" customWidth="1"/>
    <col min="22" max="22" width="7" style="54" customWidth="1"/>
    <col min="23" max="16384" width="9.140625" style="54"/>
  </cols>
  <sheetData>
    <row r="2" spans="1:22" ht="44.25" customHeight="1">
      <c r="A2" s="32" t="s">
        <v>32</v>
      </c>
      <c r="B2" s="32"/>
      <c r="C2" s="32"/>
      <c r="D2" s="47" t="s">
        <v>0</v>
      </c>
      <c r="E2" s="48" t="s">
        <v>71</v>
      </c>
      <c r="F2" s="48" t="s">
        <v>2</v>
      </c>
      <c r="G2" s="48" t="s">
        <v>26</v>
      </c>
      <c r="H2" s="48" t="s">
        <v>33</v>
      </c>
      <c r="I2" s="48" t="s">
        <v>34</v>
      </c>
      <c r="J2" s="48" t="s">
        <v>35</v>
      </c>
      <c r="K2" s="48" t="s">
        <v>36</v>
      </c>
      <c r="L2" s="48" t="s">
        <v>29</v>
      </c>
      <c r="M2" s="48" t="s">
        <v>107</v>
      </c>
      <c r="N2" s="48" t="s">
        <v>9</v>
      </c>
      <c r="O2" s="48" t="s">
        <v>73</v>
      </c>
      <c r="P2" s="48"/>
      <c r="Q2" s="48" t="s">
        <v>10</v>
      </c>
      <c r="R2" s="48" t="s">
        <v>30</v>
      </c>
      <c r="S2" s="48" t="s">
        <v>31</v>
      </c>
      <c r="T2" s="48" t="s">
        <v>110</v>
      </c>
      <c r="U2" s="53"/>
      <c r="V2" s="49" t="s">
        <v>13</v>
      </c>
    </row>
    <row r="3" spans="1:22" ht="49.5" customHeight="1">
      <c r="A3" s="12" t="s">
        <v>14</v>
      </c>
      <c r="B3" s="12"/>
      <c r="C3" s="12"/>
      <c r="D3" s="47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6"/>
      <c r="V3" s="51"/>
    </row>
    <row r="4" spans="1:22" ht="16.5" customHeight="1">
      <c r="A4" s="57"/>
      <c r="B4" s="58"/>
      <c r="C4" s="59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5">
        <f>SUM(E4/1000*E13+F4/1000*F13+G4/1000*G13+H4/1000*H13+I4/1000*I13+J4/1000*J13+K4/1000*K13+L4/1000*L13+M4/1000*M13+N4/1000*N13+O4/1000*O13+P4/1000*P13+Q4/1000*Q13+R4/1000*R13+S4/1000*S13+T4/1000*T13+U4/1000*U13)</f>
        <v>0</v>
      </c>
    </row>
    <row r="5" spans="1:22" ht="32.25" customHeight="1">
      <c r="A5" s="60" t="s">
        <v>106</v>
      </c>
      <c r="B5" s="61"/>
      <c r="C5" s="62"/>
      <c r="D5" s="4">
        <v>40</v>
      </c>
      <c r="E5" s="3"/>
      <c r="F5" s="3"/>
      <c r="G5" s="3"/>
      <c r="H5" s="3"/>
      <c r="I5" s="3"/>
      <c r="J5" s="3"/>
      <c r="K5" s="3">
        <v>4</v>
      </c>
      <c r="L5" s="3"/>
      <c r="M5" s="3">
        <v>45</v>
      </c>
      <c r="N5" s="3"/>
      <c r="O5" s="3"/>
      <c r="P5" s="3"/>
      <c r="Q5" s="3">
        <v>1</v>
      </c>
      <c r="R5" s="3"/>
      <c r="S5" s="3"/>
      <c r="T5" s="3"/>
      <c r="U5" s="3"/>
      <c r="V5" s="5">
        <f>SUM(E5/1000*E13+F5/1000*F13+G5/1000*G13+H5/1000*H13+I5/1000*I13+J5/1000*J13+K5/1000*K13+L5/1000*L13+M5/1000*M13+N5/1000*N13+O5/1000*O13+P5/1000*P13+Q5/1000*Q13+R5/1000*R13+S5/1000*S13+T5/1000*T13+U5/1000*U13)</f>
        <v>2.93</v>
      </c>
    </row>
    <row r="6" spans="1:22" ht="30" customHeight="1">
      <c r="A6" s="60" t="s">
        <v>38</v>
      </c>
      <c r="B6" s="61"/>
      <c r="C6" s="62"/>
      <c r="D6" s="4">
        <v>250</v>
      </c>
      <c r="E6" s="3"/>
      <c r="F6" s="3">
        <v>50</v>
      </c>
      <c r="G6" s="3">
        <v>50</v>
      </c>
      <c r="H6" s="3"/>
      <c r="I6" s="3"/>
      <c r="J6" s="3">
        <v>11</v>
      </c>
      <c r="K6" s="3"/>
      <c r="L6" s="3">
        <v>13</v>
      </c>
      <c r="M6" s="3"/>
      <c r="N6" s="3"/>
      <c r="O6" s="3">
        <v>3</v>
      </c>
      <c r="P6" s="3"/>
      <c r="Q6" s="3">
        <v>1</v>
      </c>
      <c r="R6" s="3">
        <v>3</v>
      </c>
      <c r="S6" s="3"/>
      <c r="T6" s="3"/>
      <c r="U6" s="3"/>
      <c r="V6" s="5">
        <f>SUM(E6/1000*E13+F6/1000*F13+G6/1000*G13+H6/1000*H13+I6/1000*I13+J6/1000*J13+K6/1000*K13+L6/1000*L13+M6/1000*M13+N6/1000*N13+O6/1000*O13+P6/1000*P13+Q6/1000*Q13+R6/1000*R13+S6/1000*S13+T6/1000*T13+U6/1000*U13)</f>
        <v>11.375</v>
      </c>
    </row>
    <row r="7" spans="1:22" ht="23.25" customHeight="1">
      <c r="A7" s="63" t="s">
        <v>39</v>
      </c>
      <c r="B7" s="63"/>
      <c r="C7" s="63"/>
      <c r="D7" s="4">
        <v>180</v>
      </c>
      <c r="E7" s="3"/>
      <c r="F7" s="3"/>
      <c r="G7" s="3"/>
      <c r="H7" s="3">
        <v>40</v>
      </c>
      <c r="I7" s="3">
        <v>45</v>
      </c>
      <c r="J7" s="3">
        <v>11</v>
      </c>
      <c r="K7" s="3">
        <v>4</v>
      </c>
      <c r="L7" s="3">
        <v>25</v>
      </c>
      <c r="M7" s="3"/>
      <c r="N7" s="3"/>
      <c r="O7" s="3">
        <v>4</v>
      </c>
      <c r="P7" s="3"/>
      <c r="Q7" s="3">
        <v>1</v>
      </c>
      <c r="R7" s="3"/>
      <c r="S7" s="3"/>
      <c r="T7" s="3"/>
      <c r="U7" s="3"/>
      <c r="V7" s="5">
        <f>SUM(E7/1000*E13+F7/1000*F13+G7/1000*G13+H7/1000*H13+I7/1000*I13+J7/1000*J13+K7/1000*K13+L7/1000*L13+M7/1000*M13+N7/1000*N13+O7/1000*O13+P7/1000*P13+Q7/1000*Q13+R7/1000*R13+S7/1000*S13+T7/1000*T13+U7/1000*U13)</f>
        <v>41.405000000000001</v>
      </c>
    </row>
    <row r="8" spans="1:22" ht="27" customHeight="1">
      <c r="A8" s="57" t="s">
        <v>111</v>
      </c>
      <c r="B8" s="58"/>
      <c r="C8" s="59"/>
      <c r="D8" s="4">
        <v>200</v>
      </c>
      <c r="E8" s="3">
        <v>80</v>
      </c>
      <c r="F8" s="3"/>
      <c r="G8" s="3"/>
      <c r="H8" s="3"/>
      <c r="I8" s="3"/>
      <c r="J8" s="3"/>
      <c r="K8" s="3"/>
      <c r="L8" s="3"/>
      <c r="M8" s="3"/>
      <c r="N8" s="3">
        <v>16.5</v>
      </c>
      <c r="O8" s="3"/>
      <c r="P8" s="3"/>
      <c r="Q8" s="3"/>
      <c r="R8" s="3"/>
      <c r="S8" s="3"/>
      <c r="T8" s="3">
        <v>2.2000000000000002</v>
      </c>
      <c r="U8" s="3"/>
      <c r="V8" s="5">
        <f>SUM(E8/1000*E13+F8/1000*F13+G8/1000*G13+H8/1000*H13+I8/1000*I13+J8/1000*J13+K8/1000*K13+L8/1000*L13+M8/1000*M13+N8/1000*N13+O8/1000*O13+P8/1000*P13+Q8/1000*Q13+R8/1000*R13+S8/1000*S13+T8/1000*T13+U8/1000*U13)</f>
        <v>12.5425</v>
      </c>
    </row>
    <row r="9" spans="1:22" ht="24.75" customHeight="1">
      <c r="A9" s="63" t="s">
        <v>19</v>
      </c>
      <c r="B9" s="63"/>
      <c r="C9" s="63"/>
      <c r="D9" s="4">
        <v>100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>
        <v>100</v>
      </c>
      <c r="T9" s="3"/>
      <c r="U9" s="3"/>
      <c r="V9" s="5">
        <f>SUM(E9/1000*E13+F9/1000*F13+G9/1000*G13+H9/1000*H13+I9/1000*I13+J9/1000*J13+K9/1000*K13+L9/1000*L13+M9/1000*M13+N9/1000*N13+O9/1000*O13+P9/1000*P13+Q9/1000*Q13+R9/1000*R13+S9/1000*S13+T9/1000*T13+U9/1000*U13)</f>
        <v>7.4</v>
      </c>
    </row>
    <row r="10" spans="1:22" ht="18" customHeight="1">
      <c r="A10" s="52"/>
      <c r="B10" s="52"/>
      <c r="C10" s="52"/>
      <c r="D10" s="4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5">
        <f>SUM(S10/1000*S13)</f>
        <v>0</v>
      </c>
    </row>
    <row r="11" spans="1:22" ht="27.75" customHeight="1">
      <c r="A11" s="64" t="s">
        <v>20</v>
      </c>
      <c r="B11" s="64"/>
      <c r="C11" s="64"/>
      <c r="D11" s="4"/>
      <c r="E11" s="3">
        <f t="shared" ref="E11:T11" si="0">E4+E5+E6+E7+E8+E9+E10</f>
        <v>80</v>
      </c>
      <c r="F11" s="3">
        <f t="shared" si="0"/>
        <v>50</v>
      </c>
      <c r="G11" s="3">
        <f t="shared" si="0"/>
        <v>50</v>
      </c>
      <c r="H11" s="3">
        <f t="shared" si="0"/>
        <v>40</v>
      </c>
      <c r="I11" s="3">
        <f t="shared" si="0"/>
        <v>45</v>
      </c>
      <c r="J11" s="3">
        <f t="shared" si="0"/>
        <v>22</v>
      </c>
      <c r="K11" s="3">
        <f t="shared" si="0"/>
        <v>8</v>
      </c>
      <c r="L11" s="3">
        <f t="shared" si="0"/>
        <v>38</v>
      </c>
      <c r="M11" s="3">
        <f t="shared" si="0"/>
        <v>45</v>
      </c>
      <c r="N11" s="3">
        <f t="shared" si="0"/>
        <v>16.5</v>
      </c>
      <c r="O11" s="3">
        <f t="shared" si="0"/>
        <v>7</v>
      </c>
      <c r="P11" s="3"/>
      <c r="Q11" s="3">
        <f t="shared" si="0"/>
        <v>3</v>
      </c>
      <c r="R11" s="3">
        <f t="shared" si="0"/>
        <v>3</v>
      </c>
      <c r="S11" s="3">
        <f t="shared" si="0"/>
        <v>100</v>
      </c>
      <c r="T11" s="3">
        <f t="shared" si="0"/>
        <v>2.2000000000000002</v>
      </c>
      <c r="U11" s="3"/>
      <c r="V11" s="5">
        <f>SUM(V4:V10)</f>
        <v>75.652500000000003</v>
      </c>
    </row>
    <row r="12" spans="1:22" s="65" customFormat="1" ht="39" customHeight="1">
      <c r="A12" s="64" t="s">
        <v>21</v>
      </c>
      <c r="B12" s="64"/>
      <c r="C12" s="64"/>
      <c r="D12" s="4">
        <v>132</v>
      </c>
      <c r="E12" s="4">
        <f>D12*E11/1000</f>
        <v>10.56</v>
      </c>
      <c r="F12" s="4">
        <f>D12*F11/1000</f>
        <v>6.6</v>
      </c>
      <c r="G12" s="4">
        <f>D12*G11/1000</f>
        <v>6.6</v>
      </c>
      <c r="H12" s="4">
        <f>D12*H11/1000</f>
        <v>5.28</v>
      </c>
      <c r="I12" s="4">
        <f>D12*I11/1000</f>
        <v>5.94</v>
      </c>
      <c r="J12" s="4">
        <f>D12*J11/1000</f>
        <v>2.9039999999999999</v>
      </c>
      <c r="K12" s="4">
        <f>D12*K11/1000</f>
        <v>1.056</v>
      </c>
      <c r="L12" s="4">
        <f>D12*L11/1000</f>
        <v>5.016</v>
      </c>
      <c r="M12" s="4">
        <f>D12*M11/1000</f>
        <v>5.94</v>
      </c>
      <c r="N12" s="4">
        <f>D12*N11/1000</f>
        <v>2.1779999999999999</v>
      </c>
      <c r="O12" s="4">
        <f>D12*O11/1000</f>
        <v>0.92400000000000004</v>
      </c>
      <c r="P12" s="4"/>
      <c r="Q12" s="4">
        <f>D12*Q11/1000</f>
        <v>0.39600000000000002</v>
      </c>
      <c r="R12" s="4">
        <f>D12*R11/1000</f>
        <v>0.39600000000000002</v>
      </c>
      <c r="S12" s="4">
        <f>D12*S11/1000</f>
        <v>13.2</v>
      </c>
      <c r="T12" s="4">
        <f>D12*T11/1000</f>
        <v>0.29040000000000005</v>
      </c>
      <c r="U12" s="4"/>
      <c r="V12" s="4"/>
    </row>
    <row r="13" spans="1:22" ht="26.25" customHeight="1">
      <c r="A13" s="64" t="s">
        <v>22</v>
      </c>
      <c r="B13" s="64"/>
      <c r="C13" s="64"/>
      <c r="D13" s="4"/>
      <c r="E13" s="3">
        <v>120</v>
      </c>
      <c r="F13" s="3">
        <v>50</v>
      </c>
      <c r="G13" s="3">
        <v>65</v>
      </c>
      <c r="H13" s="3">
        <v>130</v>
      </c>
      <c r="I13" s="3">
        <v>650</v>
      </c>
      <c r="J13" s="3">
        <v>50</v>
      </c>
      <c r="K13" s="3">
        <v>165</v>
      </c>
      <c r="L13" s="3">
        <v>45</v>
      </c>
      <c r="M13" s="3">
        <v>50</v>
      </c>
      <c r="N13" s="3">
        <v>85</v>
      </c>
      <c r="O13" s="3">
        <v>1150</v>
      </c>
      <c r="P13" s="3"/>
      <c r="Q13" s="3">
        <v>20</v>
      </c>
      <c r="R13" s="3">
        <v>340</v>
      </c>
      <c r="S13" s="3">
        <v>74</v>
      </c>
      <c r="T13" s="3">
        <v>700</v>
      </c>
      <c r="U13" s="3"/>
      <c r="V13" s="3"/>
    </row>
    <row r="14" spans="1:22" ht="18" customHeight="1">
      <c r="A14" s="64" t="s">
        <v>23</v>
      </c>
      <c r="B14" s="64"/>
      <c r="C14" s="64"/>
      <c r="D14" s="4"/>
      <c r="E14" s="3">
        <f>SUM(E12*E13)</f>
        <v>1267.2</v>
      </c>
      <c r="F14" s="3">
        <f>SUM(F12*F13)</f>
        <v>330</v>
      </c>
      <c r="G14" s="3">
        <f>SUM(G12*G13)</f>
        <v>429</v>
      </c>
      <c r="H14" s="3">
        <f t="shared" ref="H14:T14" si="1">SUM(H12*H13)</f>
        <v>686.4</v>
      </c>
      <c r="I14" s="3">
        <f t="shared" si="1"/>
        <v>3861.0000000000005</v>
      </c>
      <c r="J14" s="3">
        <f t="shared" si="1"/>
        <v>145.19999999999999</v>
      </c>
      <c r="K14" s="3">
        <f t="shared" si="1"/>
        <v>174.24</v>
      </c>
      <c r="L14" s="3">
        <f t="shared" si="1"/>
        <v>225.72</v>
      </c>
      <c r="M14" s="3">
        <f t="shared" si="1"/>
        <v>297</v>
      </c>
      <c r="N14" s="3">
        <f t="shared" si="1"/>
        <v>185.13</v>
      </c>
      <c r="O14" s="3">
        <f t="shared" si="1"/>
        <v>1062.6000000000001</v>
      </c>
      <c r="P14" s="3"/>
      <c r="Q14" s="3">
        <f t="shared" si="1"/>
        <v>7.92</v>
      </c>
      <c r="R14" s="3">
        <f t="shared" si="1"/>
        <v>134.64000000000001</v>
      </c>
      <c r="S14" s="3">
        <f t="shared" si="1"/>
        <v>976.8</v>
      </c>
      <c r="T14" s="3">
        <f t="shared" si="1"/>
        <v>203.28000000000003</v>
      </c>
      <c r="U14" s="3"/>
      <c r="V14" s="66">
        <f>SUM(E14:U14)</f>
        <v>9986.1299999999992</v>
      </c>
    </row>
    <row r="15" spans="1:22" ht="30" customHeight="1">
      <c r="A15" s="67" t="s">
        <v>24</v>
      </c>
      <c r="B15" s="68"/>
      <c r="C15" s="69"/>
      <c r="D15" s="4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5">
        <f>SUM(V14/D12)</f>
        <v>75.652499999999989</v>
      </c>
    </row>
    <row r="16" spans="1:22" ht="35.25" customHeight="1">
      <c r="A16" s="64" t="s">
        <v>25</v>
      </c>
      <c r="B16" s="64"/>
      <c r="C16" s="64"/>
      <c r="D16" s="4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>
      <c r="A17" s="70"/>
      <c r="B17" s="70"/>
      <c r="C17" s="70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22">
      <c r="A18" s="70"/>
      <c r="B18" s="70"/>
      <c r="C18" s="70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</row>
    <row r="20" spans="1:22">
      <c r="B20" s="72" t="s">
        <v>62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</row>
    <row r="21" spans="1:22">
      <c r="C21" s="72" t="s">
        <v>61</v>
      </c>
      <c r="D21" s="72"/>
      <c r="E21" s="72"/>
      <c r="F21" s="72"/>
      <c r="G21" s="72"/>
      <c r="H21" s="72"/>
      <c r="I21" s="72"/>
      <c r="J21" s="73" t="s">
        <v>60</v>
      </c>
      <c r="K21" s="73"/>
      <c r="L21" s="73"/>
      <c r="M21" s="73"/>
      <c r="N21" s="73"/>
      <c r="O21" s="73"/>
    </row>
  </sheetData>
  <mergeCells count="37">
    <mergeCell ref="C21:I21"/>
    <mergeCell ref="J21:O2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B20:P20"/>
    <mergeCell ref="U2:U3"/>
    <mergeCell ref="V2:V3"/>
    <mergeCell ref="A3:C3"/>
    <mergeCell ref="A4:C4"/>
    <mergeCell ref="A5:C5"/>
    <mergeCell ref="S2:S3"/>
    <mergeCell ref="T2:T3"/>
    <mergeCell ref="H2:H3"/>
    <mergeCell ref="A6:C6"/>
    <mergeCell ref="O2:O3"/>
    <mergeCell ref="P2:P3"/>
    <mergeCell ref="Q2:Q3"/>
    <mergeCell ref="R2:R3"/>
    <mergeCell ref="I2:I3"/>
    <mergeCell ref="J2:J3"/>
    <mergeCell ref="K2:K3"/>
    <mergeCell ref="L2:L3"/>
    <mergeCell ref="M2:M3"/>
    <mergeCell ref="N2:N3"/>
    <mergeCell ref="A2:C2"/>
    <mergeCell ref="D2:D3"/>
    <mergeCell ref="E2:E3"/>
    <mergeCell ref="F2:F3"/>
    <mergeCell ref="G2:G3"/>
  </mergeCells>
  <pageMargins left="0.78740157480314965" right="0" top="0.78740157480314965" bottom="0" header="0" footer="0"/>
  <pageSetup paperSize="9" fitToHeight="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U20"/>
  <sheetViews>
    <sheetView topLeftCell="A4" zoomScale="75" zoomScaleNormal="75" workbookViewId="0">
      <selection activeCell="V16" sqref="V16"/>
    </sheetView>
  </sheetViews>
  <sheetFormatPr defaultRowHeight="15.75"/>
  <cols>
    <col min="1" max="1" width="7.42578125" style="54" customWidth="1"/>
    <col min="2" max="2" width="5.85546875" style="54" customWidth="1"/>
    <col min="3" max="3" width="8.28515625" style="54" customWidth="1"/>
    <col min="4" max="4" width="5.7109375" style="54" customWidth="1"/>
    <col min="5" max="5" width="6.85546875" style="54" customWidth="1"/>
    <col min="6" max="6" width="1.5703125" style="54" customWidth="1"/>
    <col min="7" max="7" width="6" style="54" customWidth="1"/>
    <col min="8" max="8" width="6.85546875" style="54" customWidth="1"/>
    <col min="9" max="9" width="1.28515625" style="54" customWidth="1"/>
    <col min="10" max="10" width="6.85546875" style="54" customWidth="1"/>
    <col min="11" max="11" width="6.7109375" style="54" customWidth="1"/>
    <col min="12" max="12" width="1.42578125" style="54" customWidth="1"/>
    <col min="13" max="13" width="6.5703125" style="54" customWidth="1"/>
    <col min="14" max="14" width="7.5703125" style="54" customWidth="1"/>
    <col min="15" max="15" width="6.28515625" style="54" customWidth="1"/>
    <col min="16" max="16" width="6.42578125" style="54" customWidth="1"/>
    <col min="17" max="17" width="6.28515625" style="54" customWidth="1"/>
    <col min="18" max="18" width="6.7109375" style="54" customWidth="1"/>
    <col min="19" max="19" width="7.42578125" style="54" customWidth="1"/>
    <col min="20" max="20" width="2" style="54" customWidth="1"/>
    <col min="21" max="21" width="6.85546875" style="54" customWidth="1"/>
    <col min="22" max="16384" width="9.140625" style="54"/>
  </cols>
  <sheetData>
    <row r="2" spans="1:21" ht="36.75" customHeight="1">
      <c r="A2" s="32" t="s">
        <v>40</v>
      </c>
      <c r="B2" s="32"/>
      <c r="C2" s="32"/>
      <c r="D2" s="47" t="s">
        <v>0</v>
      </c>
      <c r="E2" s="48" t="s">
        <v>26</v>
      </c>
      <c r="F2" s="48"/>
      <c r="G2" s="48" t="s">
        <v>5</v>
      </c>
      <c r="H2" s="48" t="s">
        <v>71</v>
      </c>
      <c r="I2" s="48"/>
      <c r="J2" s="48" t="s">
        <v>27</v>
      </c>
      <c r="K2" s="48" t="s">
        <v>29</v>
      </c>
      <c r="L2" s="48"/>
      <c r="M2" s="48" t="s">
        <v>95</v>
      </c>
      <c r="N2" s="48" t="s">
        <v>9</v>
      </c>
      <c r="O2" s="48" t="s">
        <v>10</v>
      </c>
      <c r="P2" s="48" t="s">
        <v>30</v>
      </c>
      <c r="Q2" s="48" t="s">
        <v>103</v>
      </c>
      <c r="R2" s="48" t="s">
        <v>31</v>
      </c>
      <c r="S2" s="48" t="s">
        <v>42</v>
      </c>
      <c r="T2" s="53"/>
      <c r="U2" s="49" t="s">
        <v>43</v>
      </c>
    </row>
    <row r="3" spans="1:21" ht="48.75" customHeight="1">
      <c r="A3" s="12" t="s">
        <v>14</v>
      </c>
      <c r="B3" s="12"/>
      <c r="C3" s="12"/>
      <c r="D3" s="47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6"/>
      <c r="U3" s="51"/>
    </row>
    <row r="4" spans="1:21" ht="11.25" customHeight="1">
      <c r="A4" s="63"/>
      <c r="B4" s="63"/>
      <c r="C4" s="63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5"/>
    </row>
    <row r="5" spans="1:21" ht="28.5" customHeight="1">
      <c r="A5" s="60" t="s">
        <v>75</v>
      </c>
      <c r="B5" s="61"/>
      <c r="C5" s="62"/>
      <c r="D5" s="4">
        <v>51</v>
      </c>
      <c r="E5" s="3"/>
      <c r="F5" s="3"/>
      <c r="G5" s="3">
        <v>8</v>
      </c>
      <c r="H5" s="3"/>
      <c r="I5" s="3"/>
      <c r="J5" s="3"/>
      <c r="K5" s="3"/>
      <c r="L5" s="3"/>
      <c r="M5" s="3">
        <v>55</v>
      </c>
      <c r="N5" s="3"/>
      <c r="O5" s="3">
        <v>1</v>
      </c>
      <c r="P5" s="3"/>
      <c r="Q5" s="3"/>
      <c r="R5" s="3">
        <v>10</v>
      </c>
      <c r="S5" s="3"/>
      <c r="T5" s="3"/>
      <c r="U5" s="5">
        <f>SUM(E5/1000*E13+F5/1000*F13+G5/1000*G13+H5/1000*H13+I5/1000*I13+J5/1000*J13+K5/1000*K13+L5/1000*L13+M5/1000*M13+N5/1000*N13+O5/1000*O13+P5/1000*P13+Q5/1000*Q13+R5/1000*R13+S5/1000*S13+T5/1000*T13)</f>
        <v>36.910000000000004</v>
      </c>
    </row>
    <row r="6" spans="1:21" ht="12.75" customHeight="1">
      <c r="A6" s="60"/>
      <c r="B6" s="61"/>
      <c r="C6" s="62"/>
      <c r="D6" s="4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5">
        <f>SUM(E6/1000*E13+F6/1000*F13+G6/1000*G13+H6/1000*H13+I6/1000*I13+J6/1000*J13+K6/1000*K13+L6/1000*L13+M6/1000*M13+N6/1000*N13+O6/1000*O13+P6/1000*P13+Q6/1000*Q13+R6/1000*R13+S6/1000*S13+T6/1000*T13)</f>
        <v>0</v>
      </c>
    </row>
    <row r="7" spans="1:21" ht="30" customHeight="1">
      <c r="A7" s="60" t="s">
        <v>74</v>
      </c>
      <c r="B7" s="61"/>
      <c r="C7" s="62"/>
      <c r="D7" s="4">
        <v>250</v>
      </c>
      <c r="E7" s="3">
        <v>45</v>
      </c>
      <c r="F7" s="3"/>
      <c r="G7" s="3">
        <v>8</v>
      </c>
      <c r="H7" s="3"/>
      <c r="I7" s="3"/>
      <c r="J7" s="3">
        <v>2.2000000000000002</v>
      </c>
      <c r="K7" s="3">
        <v>8.5</v>
      </c>
      <c r="L7" s="3"/>
      <c r="M7" s="3"/>
      <c r="N7" s="3"/>
      <c r="O7" s="3">
        <v>1</v>
      </c>
      <c r="P7" s="3">
        <v>2</v>
      </c>
      <c r="Q7" s="3">
        <v>22.8</v>
      </c>
      <c r="R7" s="3"/>
      <c r="S7" s="3"/>
      <c r="T7" s="3"/>
      <c r="U7" s="5">
        <f>SUM(E7/1000*E13+F7/1000*F13+G7/1000*G13+H7/1000*H13+I7/1000*I13+J7/1000*J13+K7/1000*K13+L7/1000*L13+M7/1000*M13+N7/1000*N13+O7/1000*O13+P7/1000*P13+Q7/1000*Q13+R7/1000*R13+S7/1000*S13+T7/1000*T13)</f>
        <v>12.637499999999999</v>
      </c>
    </row>
    <row r="8" spans="1:21" ht="22.5" customHeight="1">
      <c r="A8" s="63" t="s">
        <v>92</v>
      </c>
      <c r="B8" s="63"/>
      <c r="C8" s="63"/>
      <c r="D8" s="4">
        <v>150</v>
      </c>
      <c r="E8" s="3">
        <v>140</v>
      </c>
      <c r="F8" s="3"/>
      <c r="G8" s="3"/>
      <c r="H8" s="3">
        <v>20</v>
      </c>
      <c r="I8" s="3"/>
      <c r="J8" s="3">
        <v>2.5</v>
      </c>
      <c r="K8" s="3"/>
      <c r="L8" s="3"/>
      <c r="M8" s="3"/>
      <c r="N8" s="3"/>
      <c r="O8" s="3">
        <v>1</v>
      </c>
      <c r="P8" s="3"/>
      <c r="Q8" s="3"/>
      <c r="R8" s="3"/>
      <c r="S8" s="3"/>
      <c r="T8" s="3"/>
      <c r="U8" s="5">
        <f>SUM(E8/1000*E13+F8/1000*F13+G8/1000*G13+H8/1000*H13+I8/1000*I13+J8/1000*J13+K8/1000*K13+L8/1000*L13+M8/1000*M13+N8/1000*N13+O8/1000*O13+P8/1000*P13+Q8/1000*Q13+R8/1000*R13+S8/1000*S13+T8/1000*T13)</f>
        <v>14.395000000000001</v>
      </c>
    </row>
    <row r="9" spans="1:21" ht="27.75" customHeight="1">
      <c r="A9" s="63" t="s">
        <v>44</v>
      </c>
      <c r="B9" s="63"/>
      <c r="C9" s="63"/>
      <c r="D9" s="4">
        <v>200</v>
      </c>
      <c r="E9" s="3"/>
      <c r="F9" s="3"/>
      <c r="G9" s="3"/>
      <c r="H9" s="3"/>
      <c r="I9" s="3"/>
      <c r="J9" s="3"/>
      <c r="K9" s="3"/>
      <c r="L9" s="3"/>
      <c r="M9" s="3"/>
      <c r="N9" s="3">
        <v>17</v>
      </c>
      <c r="O9" s="3"/>
      <c r="P9" s="3"/>
      <c r="Q9" s="3"/>
      <c r="R9" s="3"/>
      <c r="S9" s="3">
        <v>12</v>
      </c>
      <c r="T9" s="3"/>
      <c r="U9" s="5">
        <f>SUM(E9/1000*E13+F9/1000*F13+G9/1000*G13+H9/1000*H13+I9/1000*I13+J9/1000*J13+K9/1000*K13+L9/1000*L13+M9/1000*M13+N9/1000*N13+O9/1000*O13+P9/1000*P13+Q9/1000*Q13+R9/1000*R13+S9/1000*S13+T9/1000*T13)</f>
        <v>5.0449999999999999</v>
      </c>
    </row>
    <row r="10" spans="1:21" ht="24.75" customHeight="1">
      <c r="A10" s="63" t="s">
        <v>19</v>
      </c>
      <c r="B10" s="63"/>
      <c r="C10" s="63"/>
      <c r="D10" s="4">
        <v>90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>
        <v>90</v>
      </c>
      <c r="S10" s="3"/>
      <c r="T10" s="3"/>
      <c r="U10" s="5">
        <f>SUM(R10/1000*R13)</f>
        <v>6.66</v>
      </c>
    </row>
    <row r="11" spans="1:21" ht="35.25" customHeight="1">
      <c r="A11" s="64" t="s">
        <v>20</v>
      </c>
      <c r="B11" s="64"/>
      <c r="C11" s="64"/>
      <c r="D11" s="4"/>
      <c r="E11" s="3">
        <f t="shared" ref="E11:S11" si="0">E4+E5+E6+E7+E8+E9+E10</f>
        <v>185</v>
      </c>
      <c r="F11" s="3"/>
      <c r="G11" s="3">
        <f t="shared" si="0"/>
        <v>16</v>
      </c>
      <c r="H11" s="3">
        <f t="shared" si="0"/>
        <v>20</v>
      </c>
      <c r="I11" s="3"/>
      <c r="J11" s="3">
        <f t="shared" si="0"/>
        <v>4.7</v>
      </c>
      <c r="K11" s="3">
        <f t="shared" si="0"/>
        <v>8.5</v>
      </c>
      <c r="L11" s="3"/>
      <c r="M11" s="3">
        <f t="shared" si="0"/>
        <v>55</v>
      </c>
      <c r="N11" s="3">
        <f t="shared" si="0"/>
        <v>17</v>
      </c>
      <c r="O11" s="3">
        <f t="shared" si="0"/>
        <v>3</v>
      </c>
      <c r="P11" s="3">
        <f t="shared" si="0"/>
        <v>2</v>
      </c>
      <c r="Q11" s="3">
        <f t="shared" si="0"/>
        <v>22.8</v>
      </c>
      <c r="R11" s="3">
        <f t="shared" si="0"/>
        <v>100</v>
      </c>
      <c r="S11" s="3">
        <f t="shared" si="0"/>
        <v>12</v>
      </c>
      <c r="T11" s="3"/>
      <c r="U11" s="5">
        <f>SUM(U4:U10)</f>
        <v>75.647499999999994</v>
      </c>
    </row>
    <row r="12" spans="1:21" s="65" customFormat="1" ht="45" customHeight="1">
      <c r="A12" s="64" t="s">
        <v>21</v>
      </c>
      <c r="B12" s="64"/>
      <c r="C12" s="64"/>
      <c r="D12" s="4">
        <v>132</v>
      </c>
      <c r="E12" s="4">
        <f>D12*E11/1000</f>
        <v>24.42</v>
      </c>
      <c r="F12" s="4"/>
      <c r="G12" s="4">
        <f>D12*G11/1000</f>
        <v>2.1120000000000001</v>
      </c>
      <c r="H12" s="4">
        <f>D12*H11/1000</f>
        <v>2.64</v>
      </c>
      <c r="I12" s="4"/>
      <c r="J12" s="4">
        <f>D12*J11/1000</f>
        <v>0.62039999999999995</v>
      </c>
      <c r="K12" s="4">
        <f>D12*K11/1000</f>
        <v>1.1220000000000001</v>
      </c>
      <c r="L12" s="4"/>
      <c r="M12" s="4">
        <f>D12*M11/1000</f>
        <v>7.26</v>
      </c>
      <c r="N12" s="4">
        <f>D12*N11/1000</f>
        <v>2.2440000000000002</v>
      </c>
      <c r="O12" s="4">
        <f>D12*O11/1000</f>
        <v>0.39600000000000002</v>
      </c>
      <c r="P12" s="4">
        <f>D12*P11/1000</f>
        <v>0.26400000000000001</v>
      </c>
      <c r="Q12" s="4">
        <f>D12*Q11/1000</f>
        <v>3.0095999999999998</v>
      </c>
      <c r="R12" s="4">
        <f>D12*R11/1000</f>
        <v>13.2</v>
      </c>
      <c r="S12" s="4">
        <f>D12*S11/1000</f>
        <v>1.5840000000000001</v>
      </c>
      <c r="T12" s="4"/>
      <c r="U12" s="74"/>
    </row>
    <row r="13" spans="1:21" ht="23.25" customHeight="1">
      <c r="A13" s="64" t="s">
        <v>22</v>
      </c>
      <c r="B13" s="64"/>
      <c r="C13" s="64"/>
      <c r="D13" s="3"/>
      <c r="E13" s="3">
        <v>65</v>
      </c>
      <c r="F13" s="3"/>
      <c r="G13" s="3">
        <v>50</v>
      </c>
      <c r="H13" s="3">
        <v>120</v>
      </c>
      <c r="I13" s="3"/>
      <c r="J13" s="3">
        <v>1150</v>
      </c>
      <c r="K13" s="3">
        <v>45</v>
      </c>
      <c r="L13" s="3"/>
      <c r="M13" s="3">
        <v>650</v>
      </c>
      <c r="N13" s="3">
        <v>85</v>
      </c>
      <c r="O13" s="3">
        <v>20</v>
      </c>
      <c r="P13" s="3">
        <v>340</v>
      </c>
      <c r="Q13" s="3">
        <v>250</v>
      </c>
      <c r="R13" s="3">
        <v>74</v>
      </c>
      <c r="S13" s="3">
        <v>300</v>
      </c>
      <c r="T13" s="3"/>
      <c r="U13" s="3"/>
    </row>
    <row r="14" spans="1:21" ht="21" customHeight="1">
      <c r="A14" s="64" t="s">
        <v>23</v>
      </c>
      <c r="B14" s="64"/>
      <c r="C14" s="64"/>
      <c r="D14" s="3"/>
      <c r="E14" s="3">
        <f>SUM(E12*E13)</f>
        <v>1587.3000000000002</v>
      </c>
      <c r="F14" s="3"/>
      <c r="G14" s="3">
        <f>SUM(G12*G13)</f>
        <v>105.60000000000001</v>
      </c>
      <c r="H14" s="3">
        <f t="shared" ref="H14:S14" si="1">SUM(H12*H13)</f>
        <v>316.8</v>
      </c>
      <c r="I14" s="3"/>
      <c r="J14" s="3">
        <f t="shared" si="1"/>
        <v>713.45999999999992</v>
      </c>
      <c r="K14" s="3">
        <f t="shared" si="1"/>
        <v>50.49</v>
      </c>
      <c r="L14" s="3"/>
      <c r="M14" s="3">
        <f t="shared" si="1"/>
        <v>4719</v>
      </c>
      <c r="N14" s="3">
        <f t="shared" si="1"/>
        <v>190.74</v>
      </c>
      <c r="O14" s="3">
        <f t="shared" si="1"/>
        <v>7.92</v>
      </c>
      <c r="P14" s="3">
        <f t="shared" si="1"/>
        <v>89.76</v>
      </c>
      <c r="Q14" s="3">
        <f t="shared" si="1"/>
        <v>752.4</v>
      </c>
      <c r="R14" s="3">
        <f t="shared" si="1"/>
        <v>976.8</v>
      </c>
      <c r="S14" s="3">
        <f t="shared" si="1"/>
        <v>475.20000000000005</v>
      </c>
      <c r="T14" s="3"/>
      <c r="U14" s="66">
        <f>SUM(E14:T14)</f>
        <v>9985.4699999999993</v>
      </c>
    </row>
    <row r="15" spans="1:21" ht="30" customHeight="1">
      <c r="A15" s="64" t="s">
        <v>24</v>
      </c>
      <c r="B15" s="64"/>
      <c r="C15" s="6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5">
        <f>SUM(U14/D12)</f>
        <v>75.647499999999994</v>
      </c>
    </row>
    <row r="16" spans="1:21" ht="33.75" customHeight="1">
      <c r="A16" s="64" t="s">
        <v>25</v>
      </c>
      <c r="B16" s="64"/>
      <c r="C16" s="64"/>
      <c r="D16" s="4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>
      <c r="A17" s="70"/>
      <c r="B17" s="70"/>
      <c r="C17" s="70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</row>
    <row r="19" spans="1:21">
      <c r="B19" s="72" t="s">
        <v>63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</row>
    <row r="20" spans="1:21">
      <c r="C20" s="72" t="s">
        <v>64</v>
      </c>
      <c r="D20" s="72"/>
      <c r="E20" s="72"/>
      <c r="F20" s="72"/>
      <c r="G20" s="72"/>
      <c r="H20" s="72"/>
      <c r="I20" s="72"/>
      <c r="J20" s="73" t="s">
        <v>65</v>
      </c>
      <c r="K20" s="73"/>
      <c r="L20" s="73"/>
      <c r="M20" s="73"/>
      <c r="N20" s="73"/>
      <c r="O20" s="73"/>
    </row>
  </sheetData>
  <mergeCells count="36">
    <mergeCell ref="A14:C14"/>
    <mergeCell ref="A15:C15"/>
    <mergeCell ref="A16:C16"/>
    <mergeCell ref="B19:P19"/>
    <mergeCell ref="C20:I20"/>
    <mergeCell ref="J20:O20"/>
    <mergeCell ref="A8:C8"/>
    <mergeCell ref="A9:C9"/>
    <mergeCell ref="A10:C10"/>
    <mergeCell ref="A11:C11"/>
    <mergeCell ref="A12:C12"/>
    <mergeCell ref="A13:C13"/>
    <mergeCell ref="U2:U3"/>
    <mergeCell ref="A3:C3"/>
    <mergeCell ref="A4:C4"/>
    <mergeCell ref="A5:C5"/>
    <mergeCell ref="A6:C6"/>
    <mergeCell ref="A7:C7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A2:C2"/>
    <mergeCell ref="D2:D3"/>
    <mergeCell ref="E2:E3"/>
    <mergeCell ref="F2:F3"/>
    <mergeCell ref="G2:G3"/>
    <mergeCell ref="H2:H3"/>
  </mergeCells>
  <pageMargins left="0.70866141732283472" right="0" top="0.74803149606299213" bottom="0" header="0" footer="0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1"/>
  <sheetViews>
    <sheetView zoomScale="73" zoomScaleNormal="73" workbookViewId="0">
      <selection activeCell="A2" sqref="A2:C2"/>
    </sheetView>
  </sheetViews>
  <sheetFormatPr defaultRowHeight="15.75"/>
  <cols>
    <col min="1" max="1" width="8.5703125" style="54" customWidth="1"/>
    <col min="2" max="2" width="7.28515625" style="54" customWidth="1"/>
    <col min="3" max="3" width="6.28515625" style="54" customWidth="1"/>
    <col min="4" max="4" width="5.28515625" style="54" customWidth="1"/>
    <col min="5" max="5" width="5.7109375" style="54" customWidth="1"/>
    <col min="6" max="6" width="5.85546875" style="54" customWidth="1"/>
    <col min="7" max="7" width="6.140625" style="54" customWidth="1"/>
    <col min="8" max="8" width="5.7109375" style="54" customWidth="1"/>
    <col min="9" max="9" width="6.28515625" style="54" customWidth="1"/>
    <col min="10" max="10" width="6.7109375" style="54" customWidth="1"/>
    <col min="11" max="11" width="5.7109375" style="54" customWidth="1"/>
    <col min="12" max="12" width="6" style="54" customWidth="1"/>
    <col min="13" max="13" width="5.7109375" style="54" customWidth="1"/>
    <col min="14" max="14" width="6" style="54" customWidth="1"/>
    <col min="15" max="15" width="5.85546875" style="54" customWidth="1"/>
    <col min="16" max="16" width="7.28515625" style="54" customWidth="1"/>
    <col min="17" max="17" width="6.5703125" style="54" customWidth="1"/>
    <col min="18" max="18" width="6.85546875" style="54" customWidth="1"/>
    <col min="19" max="19" width="6.7109375" style="54" customWidth="1"/>
    <col min="20" max="20" width="7.140625" style="54" customWidth="1"/>
    <col min="21" max="16384" width="9.140625" style="54"/>
  </cols>
  <sheetData>
    <row r="1" spans="1:20" ht="41.25" customHeight="1">
      <c r="A1" s="32" t="s">
        <v>45</v>
      </c>
      <c r="B1" s="32"/>
      <c r="C1" s="32"/>
      <c r="D1" s="47" t="s">
        <v>0</v>
      </c>
      <c r="E1" s="48" t="s">
        <v>46</v>
      </c>
      <c r="F1" s="48" t="s">
        <v>41</v>
      </c>
      <c r="G1" s="48" t="s">
        <v>27</v>
      </c>
      <c r="H1" s="48" t="s">
        <v>102</v>
      </c>
      <c r="I1" s="48" t="s">
        <v>96</v>
      </c>
      <c r="J1" s="48" t="s">
        <v>37</v>
      </c>
      <c r="K1" s="48" t="s">
        <v>8</v>
      </c>
      <c r="L1" s="48" t="s">
        <v>1</v>
      </c>
      <c r="M1" s="48" t="s">
        <v>10</v>
      </c>
      <c r="N1" s="48" t="s">
        <v>30</v>
      </c>
      <c r="O1" s="48" t="s">
        <v>31</v>
      </c>
      <c r="P1" s="48" t="s">
        <v>47</v>
      </c>
      <c r="Q1" s="48" t="s">
        <v>71</v>
      </c>
      <c r="R1" s="48" t="s">
        <v>94</v>
      </c>
      <c r="S1" s="48" t="s">
        <v>110</v>
      </c>
      <c r="T1" s="49" t="s">
        <v>43</v>
      </c>
    </row>
    <row r="2" spans="1:20" ht="63.75" customHeight="1">
      <c r="A2" s="12" t="s">
        <v>14</v>
      </c>
      <c r="B2" s="12"/>
      <c r="C2" s="12"/>
      <c r="D2" s="47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75"/>
    </row>
    <row r="3" spans="1:20" ht="6" customHeight="1">
      <c r="A3" s="76"/>
      <c r="B3" s="76"/>
      <c r="C3" s="76"/>
      <c r="D3" s="77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9"/>
    </row>
    <row r="4" spans="1:20" ht="47.25" customHeight="1">
      <c r="A4" s="67" t="s">
        <v>72</v>
      </c>
      <c r="B4" s="68"/>
      <c r="C4" s="69"/>
      <c r="D4" s="77">
        <v>40</v>
      </c>
      <c r="E4" s="78"/>
      <c r="F4" s="78">
        <v>4</v>
      </c>
      <c r="G4" s="78"/>
      <c r="H4" s="78"/>
      <c r="I4" s="78"/>
      <c r="J4" s="78">
        <v>15</v>
      </c>
      <c r="K4" s="78"/>
      <c r="L4" s="78">
        <v>35</v>
      </c>
      <c r="M4" s="78">
        <v>0.5</v>
      </c>
      <c r="N4" s="78"/>
      <c r="O4" s="78"/>
      <c r="P4" s="78">
        <v>7</v>
      </c>
      <c r="Q4" s="78"/>
      <c r="R4" s="78"/>
      <c r="S4" s="78"/>
      <c r="T4" s="79">
        <f>SUM(E4/1000*E12+F4/1000*F12+G4/1000*G12+H4/1000*H12+I4/1000*I12+J4/1000*J12+K4/1000*K12+L4/1000*L12+M4/1000*M12+N4/1000*N12+O4/1000*O12+P4/1000*P12+Q4/1000*Q12+R4/1000*R12+S4/1000*S12)</f>
        <v>4.72</v>
      </c>
    </row>
    <row r="5" spans="1:20" ht="32.25" customHeight="1">
      <c r="A5" s="67" t="s">
        <v>101</v>
      </c>
      <c r="B5" s="68"/>
      <c r="C5" s="69"/>
      <c r="D5" s="77">
        <v>250</v>
      </c>
      <c r="E5" s="78"/>
      <c r="F5" s="78"/>
      <c r="G5" s="78">
        <v>3.5</v>
      </c>
      <c r="H5" s="78">
        <v>35</v>
      </c>
      <c r="I5" s="78"/>
      <c r="J5" s="78"/>
      <c r="K5" s="78">
        <v>10</v>
      </c>
      <c r="L5" s="78">
        <v>36</v>
      </c>
      <c r="M5" s="78">
        <v>1</v>
      </c>
      <c r="N5" s="78">
        <v>3</v>
      </c>
      <c r="O5" s="78"/>
      <c r="P5" s="78">
        <v>7.3</v>
      </c>
      <c r="Q5" s="78"/>
      <c r="R5" s="78"/>
      <c r="S5" s="78"/>
      <c r="T5" s="79">
        <f>SUM(E5/1000*E12+F5/1000*F12+G5/1000*G12+H5/1000*H12+I5/1000*I12+J5/1000*J12+K5/1000*K12+L5/1000*L12+M5/1000*M12+N5/1000*N12+O5/1000*O12+P5/1000*P12+Q5/1000*Q12+R5/1000*R12+S5/1000*S12)</f>
        <v>11.37</v>
      </c>
    </row>
    <row r="6" spans="1:20" ht="32.25" customHeight="1">
      <c r="A6" s="67" t="s">
        <v>48</v>
      </c>
      <c r="B6" s="68"/>
      <c r="C6" s="69"/>
      <c r="D6" s="77">
        <v>135</v>
      </c>
      <c r="E6" s="78">
        <v>40</v>
      </c>
      <c r="F6" s="78"/>
      <c r="G6" s="78">
        <v>3.5</v>
      </c>
      <c r="H6" s="78"/>
      <c r="I6" s="78"/>
      <c r="J6" s="78"/>
      <c r="K6" s="78"/>
      <c r="L6" s="78"/>
      <c r="M6" s="78">
        <v>1</v>
      </c>
      <c r="N6" s="78"/>
      <c r="O6" s="78"/>
      <c r="P6" s="78"/>
      <c r="Q6" s="78"/>
      <c r="R6" s="78"/>
      <c r="S6" s="78"/>
      <c r="T6" s="79">
        <f>SUM(E6/1000*E12+F6/1000*F12+G6/1000*G12+H6/1000*H12+I6/1000*I12+J6/1000*J12+K6/1000*K12+L6/1000*L12+M6/1000*M12+N6/1000*N12+O6/1000*O12+P6/1000*P12+Q6/1000*Q12+R6/1000*R12+S6/1000*S12)</f>
        <v>7.6449999999999996</v>
      </c>
    </row>
    <row r="7" spans="1:20" ht="18" customHeight="1">
      <c r="A7" s="76" t="s">
        <v>111</v>
      </c>
      <c r="B7" s="76"/>
      <c r="C7" s="76"/>
      <c r="D7" s="77">
        <v>200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>
        <v>80</v>
      </c>
      <c r="R7" s="78">
        <v>17</v>
      </c>
      <c r="S7" s="78">
        <v>2.1</v>
      </c>
      <c r="T7" s="79">
        <f>SUM(E7/1000*E12+F7/1000*F12+G7/1000*G12+H7/1000*H12+I7/1000*I12+J7/1000*J12+K7/1000*K12+L7/1000*L12+M7/1000*M12+N7/1000*N12+O7/1000*O12+P7/1000*P12+Q7/1000*Q12+R7/1000*R12+S7/1000*S12)</f>
        <v>12.515000000000001</v>
      </c>
    </row>
    <row r="8" spans="1:20" ht="21.75" customHeight="1">
      <c r="A8" s="76" t="s">
        <v>19</v>
      </c>
      <c r="B8" s="76"/>
      <c r="C8" s="76"/>
      <c r="D8" s="77">
        <v>100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>
        <v>100</v>
      </c>
      <c r="P8" s="78"/>
      <c r="Q8" s="78"/>
      <c r="R8" s="78"/>
      <c r="S8" s="78"/>
      <c r="T8" s="79">
        <f>SUM(E8/1000*E12+F8/1000*F12+G8/1000*G12+H8/1000*H12+I8/1000*I12+J8/1000*J12+K8/1000*K12+L8/1000*L12+M8/1000*M12+N8/1000*N12+O8/1000*O12+P8/1000*P12+Q8/1000*Q12+R8/1000*R12+S8/1000*S12)</f>
        <v>7.4</v>
      </c>
    </row>
    <row r="9" spans="1:20" ht="20.25" customHeight="1">
      <c r="A9" s="67" t="s">
        <v>97</v>
      </c>
      <c r="B9" s="68"/>
      <c r="C9" s="69"/>
      <c r="D9" s="77">
        <v>80</v>
      </c>
      <c r="E9" s="78"/>
      <c r="F9" s="78"/>
      <c r="G9" s="78">
        <v>4</v>
      </c>
      <c r="H9" s="78"/>
      <c r="I9" s="78">
        <v>50</v>
      </c>
      <c r="J9" s="78"/>
      <c r="K9" s="78"/>
      <c r="L9" s="78"/>
      <c r="M9" s="78">
        <v>1</v>
      </c>
      <c r="N9" s="78">
        <v>3</v>
      </c>
      <c r="O9" s="78"/>
      <c r="P9" s="78">
        <v>7</v>
      </c>
      <c r="Q9" s="78"/>
      <c r="R9" s="78"/>
      <c r="S9" s="78"/>
      <c r="T9" s="79">
        <f>SUM(E9/1000*E12+F9/1000*F12+G9/1000*G12+H9/1000*H12+I9/1000*I12+J9/1000*J12+K9/1000*K12+L9/1000*L12+M9/1000*M12+N9/1000*N12+O9/1000*O12+P9/1000*P12+Q9/1000*Q12+R9/1000*R12+S9/1000*S12)</f>
        <v>31.990000000000002</v>
      </c>
    </row>
    <row r="10" spans="1:20" ht="33" customHeight="1">
      <c r="A10" s="64" t="s">
        <v>20</v>
      </c>
      <c r="B10" s="64"/>
      <c r="C10" s="64"/>
      <c r="D10" s="77"/>
      <c r="E10" s="78">
        <f t="shared" ref="E10:S10" si="0">E3+E4+E5+E6+E7+E8+E9</f>
        <v>40</v>
      </c>
      <c r="F10" s="78">
        <f t="shared" si="0"/>
        <v>4</v>
      </c>
      <c r="G10" s="78">
        <f t="shared" si="0"/>
        <v>11</v>
      </c>
      <c r="H10" s="78">
        <f t="shared" si="0"/>
        <v>35</v>
      </c>
      <c r="I10" s="78">
        <f>I3+I4+I5+I6+I7+I8+I9</f>
        <v>50</v>
      </c>
      <c r="J10" s="78">
        <f t="shared" si="0"/>
        <v>15</v>
      </c>
      <c r="K10" s="78">
        <f t="shared" si="0"/>
        <v>10</v>
      </c>
      <c r="L10" s="78">
        <f t="shared" si="0"/>
        <v>71</v>
      </c>
      <c r="M10" s="78">
        <f t="shared" si="0"/>
        <v>3.5</v>
      </c>
      <c r="N10" s="78">
        <f t="shared" si="0"/>
        <v>6</v>
      </c>
      <c r="O10" s="78">
        <f t="shared" si="0"/>
        <v>100</v>
      </c>
      <c r="P10" s="78">
        <f t="shared" si="0"/>
        <v>21.3</v>
      </c>
      <c r="Q10" s="78">
        <f>Q3+Q4+Q5+Q6+Q7+Q8+Q9</f>
        <v>80</v>
      </c>
      <c r="R10" s="78">
        <f t="shared" si="0"/>
        <v>17</v>
      </c>
      <c r="S10" s="78">
        <f t="shared" si="0"/>
        <v>2.1</v>
      </c>
      <c r="T10" s="79">
        <f>T3+T4+T5+T6+T7+T8+T9</f>
        <v>75.64</v>
      </c>
    </row>
    <row r="11" spans="1:20" s="65" customFormat="1" ht="29.25" customHeight="1">
      <c r="A11" s="64" t="s">
        <v>49</v>
      </c>
      <c r="B11" s="64"/>
      <c r="C11" s="64"/>
      <c r="D11" s="77">
        <v>132</v>
      </c>
      <c r="E11" s="77">
        <f>D11*E10/1000</f>
        <v>5.28</v>
      </c>
      <c r="F11" s="77">
        <f>D11*F10/1000</f>
        <v>0.52800000000000002</v>
      </c>
      <c r="G11" s="77">
        <f>D11*G10/1000</f>
        <v>1.452</v>
      </c>
      <c r="H11" s="77">
        <f>D11*H10/1000</f>
        <v>4.62</v>
      </c>
      <c r="I11" s="77">
        <f>D11*I10/1000</f>
        <v>6.6</v>
      </c>
      <c r="J11" s="77">
        <f>D11*J10/1000</f>
        <v>1.98</v>
      </c>
      <c r="K11" s="77">
        <f>D11*K10/1000</f>
        <v>1.32</v>
      </c>
      <c r="L11" s="77">
        <f>D11*L10/1000</f>
        <v>9.3719999999999999</v>
      </c>
      <c r="M11" s="77">
        <f>D11*M10/1000</f>
        <v>0.46200000000000002</v>
      </c>
      <c r="N11" s="77">
        <f>D11*N10/1000</f>
        <v>0.79200000000000004</v>
      </c>
      <c r="O11" s="77">
        <f>D11*O10/1000</f>
        <v>13.2</v>
      </c>
      <c r="P11" s="77">
        <f>D11*P10/1000</f>
        <v>2.8115999999999999</v>
      </c>
      <c r="Q11" s="77">
        <f>D11*Q10/1000</f>
        <v>10.56</v>
      </c>
      <c r="R11" s="77">
        <f>D11*R10/1000</f>
        <v>2.2440000000000002</v>
      </c>
      <c r="S11" s="77">
        <f>D11*S10/1000</f>
        <v>0.2772</v>
      </c>
      <c r="T11" s="77"/>
    </row>
    <row r="12" spans="1:20" ht="20.25" customHeight="1">
      <c r="A12" s="64" t="s">
        <v>22</v>
      </c>
      <c r="B12" s="64"/>
      <c r="C12" s="64"/>
      <c r="D12" s="78"/>
      <c r="E12" s="78">
        <v>90</v>
      </c>
      <c r="F12" s="78">
        <v>165</v>
      </c>
      <c r="G12" s="78">
        <v>1150</v>
      </c>
      <c r="H12" s="78">
        <v>90</v>
      </c>
      <c r="I12" s="78">
        <v>520</v>
      </c>
      <c r="J12" s="78">
        <v>95</v>
      </c>
      <c r="K12" s="78">
        <v>45</v>
      </c>
      <c r="L12" s="78">
        <v>65</v>
      </c>
      <c r="M12" s="78">
        <v>20</v>
      </c>
      <c r="N12" s="78">
        <v>340</v>
      </c>
      <c r="O12" s="78">
        <v>74</v>
      </c>
      <c r="P12" s="78">
        <v>50</v>
      </c>
      <c r="Q12" s="78">
        <v>120</v>
      </c>
      <c r="R12" s="78">
        <v>85</v>
      </c>
      <c r="S12" s="78">
        <v>700</v>
      </c>
      <c r="T12" s="78"/>
    </row>
    <row r="13" spans="1:20" ht="22.5" customHeight="1">
      <c r="A13" s="64" t="s">
        <v>23</v>
      </c>
      <c r="B13" s="64"/>
      <c r="C13" s="64"/>
      <c r="D13" s="78"/>
      <c r="E13" s="78">
        <f>SUM(E11*E12)</f>
        <v>475.20000000000005</v>
      </c>
      <c r="F13" s="78">
        <f>SUM(F11*F12)</f>
        <v>87.12</v>
      </c>
      <c r="G13" s="78">
        <f>SUM(G11*G12)</f>
        <v>1669.8</v>
      </c>
      <c r="H13" s="78">
        <f t="shared" ref="H13:S13" si="1">SUM(H11*H12)</f>
        <v>415.8</v>
      </c>
      <c r="I13" s="78">
        <f t="shared" si="1"/>
        <v>3432</v>
      </c>
      <c r="J13" s="78">
        <f t="shared" si="1"/>
        <v>188.1</v>
      </c>
      <c r="K13" s="78">
        <f t="shared" si="1"/>
        <v>59.400000000000006</v>
      </c>
      <c r="L13" s="78">
        <f t="shared" si="1"/>
        <v>609.17999999999995</v>
      </c>
      <c r="M13" s="78">
        <f t="shared" si="1"/>
        <v>9.24</v>
      </c>
      <c r="N13" s="78">
        <f t="shared" si="1"/>
        <v>269.28000000000003</v>
      </c>
      <c r="O13" s="78">
        <f t="shared" si="1"/>
        <v>976.8</v>
      </c>
      <c r="P13" s="78">
        <f t="shared" si="1"/>
        <v>140.57999999999998</v>
      </c>
      <c r="Q13" s="78">
        <f t="shared" si="1"/>
        <v>1267.2</v>
      </c>
      <c r="R13" s="78">
        <f t="shared" si="1"/>
        <v>190.74</v>
      </c>
      <c r="S13" s="78">
        <f t="shared" si="1"/>
        <v>194.04</v>
      </c>
      <c r="T13" s="80">
        <f>SUM(E13:S13)</f>
        <v>9984.4800000000014</v>
      </c>
    </row>
    <row r="14" spans="1:20" ht="30.75" customHeight="1">
      <c r="A14" s="64" t="s">
        <v>24</v>
      </c>
      <c r="B14" s="64"/>
      <c r="C14" s="64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9">
        <f>SUM(T13/D11)</f>
        <v>75.640000000000015</v>
      </c>
    </row>
    <row r="15" spans="1:20" ht="28.5" customHeight="1">
      <c r="A15" s="64" t="s">
        <v>25</v>
      </c>
      <c r="B15" s="64"/>
      <c r="C15" s="64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</row>
    <row r="16" spans="1:20">
      <c r="A16" s="70"/>
      <c r="B16" s="70"/>
      <c r="C16" s="70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</row>
    <row r="17" spans="2:17">
      <c r="B17" s="82" t="s">
        <v>66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</row>
    <row r="18" spans="2:17" ht="15.75" customHeight="1">
      <c r="C18" s="83"/>
      <c r="D18" s="83"/>
      <c r="E18" s="84" t="s">
        <v>67</v>
      </c>
      <c r="F18" s="84"/>
      <c r="G18" s="84"/>
      <c r="H18" s="84"/>
      <c r="I18" s="84"/>
      <c r="J18" s="83"/>
      <c r="K18" s="83"/>
      <c r="L18" s="83"/>
      <c r="M18" s="83"/>
      <c r="N18" s="83"/>
      <c r="O18" s="83"/>
      <c r="P18" s="83"/>
      <c r="Q18" s="83"/>
    </row>
    <row r="20" spans="2:17" ht="12.75" customHeight="1">
      <c r="B20" s="82" t="s">
        <v>50</v>
      </c>
      <c r="C20" s="82"/>
      <c r="D20" s="82"/>
      <c r="E20" s="82"/>
      <c r="F20" s="82"/>
      <c r="G20" s="82"/>
      <c r="H20" s="82"/>
      <c r="I20" s="82"/>
      <c r="J20" s="82"/>
    </row>
    <row r="21" spans="2:17">
      <c r="G21" s="73" t="s">
        <v>51</v>
      </c>
      <c r="H21" s="73"/>
      <c r="I21" s="73"/>
    </row>
  </sheetData>
  <mergeCells count="34">
    <mergeCell ref="A7:C7"/>
    <mergeCell ref="A15:C15"/>
    <mergeCell ref="E18:I18"/>
    <mergeCell ref="G21:I21"/>
    <mergeCell ref="A9:C9"/>
    <mergeCell ref="A10:C10"/>
    <mergeCell ref="A11:C11"/>
    <mergeCell ref="A12:C12"/>
    <mergeCell ref="A13:C13"/>
    <mergeCell ref="A14:C14"/>
    <mergeCell ref="A8:C8"/>
    <mergeCell ref="A3:C3"/>
    <mergeCell ref="A4:C4"/>
    <mergeCell ref="A5:C5"/>
    <mergeCell ref="A6:C6"/>
    <mergeCell ref="S1:S2"/>
    <mergeCell ref="O1:O2"/>
    <mergeCell ref="P1:P2"/>
    <mergeCell ref="Q1:Q2"/>
    <mergeCell ref="R1:R2"/>
    <mergeCell ref="A1:C1"/>
    <mergeCell ref="D1:D2"/>
    <mergeCell ref="E1:E2"/>
    <mergeCell ref="F1:F2"/>
    <mergeCell ref="G1:G2"/>
    <mergeCell ref="H1:H2"/>
    <mergeCell ref="A2:C2"/>
    <mergeCell ref="T1:T2"/>
    <mergeCell ref="I1:I2"/>
    <mergeCell ref="J1:J2"/>
    <mergeCell ref="K1:K2"/>
    <mergeCell ref="L1:L2"/>
    <mergeCell ref="M1:M2"/>
    <mergeCell ref="N1:N2"/>
  </mergeCells>
  <pageMargins left="0.70866141732283472" right="0" top="0.78740157480314965" bottom="0" header="0" footer="0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EG22"/>
  <sheetViews>
    <sheetView tabSelected="1" topLeftCell="A14" zoomScale="80" zoomScaleNormal="80" workbookViewId="0">
      <selection activeCell="H28" sqref="H28"/>
    </sheetView>
  </sheetViews>
  <sheetFormatPr defaultRowHeight="15.75"/>
  <cols>
    <col min="1" max="1" width="2.28515625" style="54" customWidth="1"/>
    <col min="2" max="2" width="7" style="54" customWidth="1"/>
    <col min="3" max="3" width="7.28515625" style="54" customWidth="1"/>
    <col min="4" max="4" width="6" style="54" customWidth="1"/>
    <col min="5" max="5" width="5.42578125" style="54" customWidth="1"/>
    <col min="6" max="6" width="6.5703125" style="54" customWidth="1"/>
    <col min="7" max="8" width="6.85546875" style="54" customWidth="1"/>
    <col min="9" max="9" width="2" style="54" customWidth="1"/>
    <col min="10" max="10" width="5.85546875" style="54" customWidth="1"/>
    <col min="11" max="11" width="7.5703125" style="54" customWidth="1"/>
    <col min="12" max="12" width="6.5703125" style="54" customWidth="1"/>
    <col min="13" max="13" width="6.7109375" style="54" customWidth="1"/>
    <col min="14" max="14" width="6.5703125" style="54" customWidth="1"/>
    <col min="15" max="15" width="6.85546875" style="54" customWidth="1"/>
    <col min="16" max="16" width="1.5703125" style="54" customWidth="1"/>
    <col min="17" max="17" width="7.5703125" style="54" customWidth="1"/>
    <col min="18" max="18" width="6.85546875" style="54" customWidth="1"/>
    <col min="19" max="16384" width="9.140625" style="54"/>
  </cols>
  <sheetData>
    <row r="1" spans="2:137" s="85" customFormat="1" ht="23.25" customHeight="1"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</row>
    <row r="2" spans="2:137" ht="41.25" customHeight="1">
      <c r="B2" s="91" t="s">
        <v>52</v>
      </c>
      <c r="C2" s="91"/>
      <c r="D2" s="91"/>
      <c r="E2" s="47" t="s">
        <v>0</v>
      </c>
      <c r="F2" s="47" t="s">
        <v>53</v>
      </c>
      <c r="G2" s="47" t="s">
        <v>4</v>
      </c>
      <c r="H2" s="47" t="s">
        <v>104</v>
      </c>
      <c r="I2" s="86"/>
      <c r="J2" s="47" t="s">
        <v>27</v>
      </c>
      <c r="K2" s="47" t="s">
        <v>28</v>
      </c>
      <c r="L2" s="47" t="s">
        <v>29</v>
      </c>
      <c r="M2" s="47" t="s">
        <v>9</v>
      </c>
      <c r="N2" s="47" t="s">
        <v>10</v>
      </c>
      <c r="O2" s="47" t="s">
        <v>31</v>
      </c>
      <c r="P2" s="47"/>
      <c r="Q2" s="47" t="s">
        <v>93</v>
      </c>
      <c r="R2" s="48" t="s">
        <v>54</v>
      </c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</row>
    <row r="3" spans="2:137" ht="51.75" customHeight="1">
      <c r="B3" s="12" t="s">
        <v>14</v>
      </c>
      <c r="C3" s="12"/>
      <c r="D3" s="12"/>
      <c r="E3" s="47"/>
      <c r="F3" s="47"/>
      <c r="G3" s="47"/>
      <c r="H3" s="47"/>
      <c r="I3" s="86"/>
      <c r="J3" s="47"/>
      <c r="K3" s="47"/>
      <c r="L3" s="47"/>
      <c r="M3" s="47"/>
      <c r="N3" s="47"/>
      <c r="O3" s="47"/>
      <c r="P3" s="47"/>
      <c r="Q3" s="47"/>
      <c r="R3" s="87"/>
      <c r="S3" s="81"/>
      <c r="T3" s="81"/>
    </row>
    <row r="4" spans="2:137" ht="15" hidden="1" customHeight="1">
      <c r="B4" s="12" t="s">
        <v>14</v>
      </c>
      <c r="C4" s="12"/>
      <c r="D4" s="12"/>
      <c r="E4" s="47"/>
      <c r="F4" s="47"/>
      <c r="G4" s="47"/>
      <c r="H4" s="47"/>
      <c r="I4" s="86"/>
      <c r="J4" s="47"/>
      <c r="K4" s="47"/>
      <c r="L4" s="47"/>
      <c r="M4" s="47"/>
      <c r="N4" s="47"/>
      <c r="O4" s="47"/>
      <c r="P4" s="47"/>
      <c r="Q4" s="47"/>
      <c r="R4" s="87"/>
      <c r="S4" s="81"/>
      <c r="T4" s="81"/>
    </row>
    <row r="5" spans="2:137" ht="57.75" hidden="1" customHeight="1">
      <c r="B5" s="55" t="s">
        <v>14</v>
      </c>
      <c r="C5" s="55"/>
      <c r="D5" s="55"/>
      <c r="E5" s="47"/>
      <c r="F5" s="47"/>
      <c r="G5" s="47"/>
      <c r="H5" s="47"/>
      <c r="I5" s="86"/>
      <c r="J5" s="47"/>
      <c r="K5" s="47"/>
      <c r="L5" s="47"/>
      <c r="M5" s="47"/>
      <c r="N5" s="47"/>
      <c r="O5" s="47"/>
      <c r="P5" s="47"/>
      <c r="Q5" s="47"/>
      <c r="R5" s="50"/>
    </row>
    <row r="6" spans="2:137" ht="13.5" customHeight="1">
      <c r="B6" s="63"/>
      <c r="C6" s="63"/>
      <c r="D6" s="63"/>
      <c r="E6" s="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5">
        <f>SUM(E6/1000*E15+F6/1000*F15+G6/1000*G15+H6/1000*H15+I6/1000*I15+J6/1000*J15+K6/1000*K15+L6/1000*L15+M6/1000*M15+N6/1000*N15+O6/1000*O15+P6/1000*P15+Q6/1000*Q15)</f>
        <v>0</v>
      </c>
      <c r="S6" s="88"/>
    </row>
    <row r="7" spans="2:137" ht="23.25" customHeight="1">
      <c r="B7" s="63" t="s">
        <v>55</v>
      </c>
      <c r="C7" s="63"/>
      <c r="D7" s="63"/>
      <c r="E7" s="4">
        <v>75</v>
      </c>
      <c r="F7" s="3"/>
      <c r="G7" s="3">
        <v>80</v>
      </c>
      <c r="H7" s="3"/>
      <c r="I7" s="3"/>
      <c r="J7" s="3"/>
      <c r="K7" s="3"/>
      <c r="L7" s="3"/>
      <c r="M7" s="3"/>
      <c r="N7" s="3">
        <v>1</v>
      </c>
      <c r="O7" s="3"/>
      <c r="P7" s="3"/>
      <c r="Q7" s="3"/>
      <c r="R7" s="5">
        <f>SUM(F7/1000*F15+G7/1000*G15+H7/1000*H15+I7/1000*I15+J7/1000*J15+K7/1000*K15+L7/1000*L15+M7/1000*M15+N7/1000*N15+O7/1000*O15+P7/1000*P15+Q7/1000*Q15)</f>
        <v>41.620000000000005</v>
      </c>
      <c r="S7" s="88"/>
    </row>
    <row r="8" spans="2:137" ht="22.5" customHeight="1">
      <c r="B8" s="63" t="s">
        <v>56</v>
      </c>
      <c r="C8" s="63"/>
      <c r="D8" s="63"/>
      <c r="E8" s="4">
        <v>60</v>
      </c>
      <c r="F8" s="3"/>
      <c r="G8" s="3"/>
      <c r="H8" s="3"/>
      <c r="I8" s="3"/>
      <c r="J8" s="3"/>
      <c r="K8" s="3"/>
      <c r="L8" s="3">
        <v>63</v>
      </c>
      <c r="M8" s="3">
        <v>1</v>
      </c>
      <c r="N8" s="3"/>
      <c r="O8" s="3"/>
      <c r="P8" s="3"/>
      <c r="Q8" s="3"/>
      <c r="R8" s="5">
        <f>SUM(F8/1000*F15+G8/1000*G15+H8/1000*H15+I8/1000*I15+J8/1000*J15+K8/1000*K15+L8/1000*L15+M8/1000*M15+N8/1000*N15+O8/1000*O15+P8/1000*P15+Q8/1000*Q15)</f>
        <v>2.92</v>
      </c>
      <c r="S8" s="88"/>
    </row>
    <row r="9" spans="2:137" ht="30.75" customHeight="1">
      <c r="B9" s="89" t="s">
        <v>105</v>
      </c>
      <c r="C9" s="89"/>
      <c r="D9" s="89"/>
      <c r="E9" s="4">
        <v>250</v>
      </c>
      <c r="F9" s="3"/>
      <c r="G9" s="3"/>
      <c r="H9" s="3">
        <v>15</v>
      </c>
      <c r="I9" s="3"/>
      <c r="J9" s="3">
        <v>2.4</v>
      </c>
      <c r="K9" s="3">
        <v>80</v>
      </c>
      <c r="L9" s="3"/>
      <c r="M9" s="3"/>
      <c r="N9" s="3">
        <v>1</v>
      </c>
      <c r="O9" s="3"/>
      <c r="P9" s="3"/>
      <c r="Q9" s="3"/>
      <c r="R9" s="5">
        <f>SUM(F9/1000*F15+G9/1000*G15+H9/1000*H15+I9/1000*I15+J9/1000*J15+K9/1000*K15+L9/1000*L15+M9/1000*M15+N9/1000*N15+O9/1000*O15+P9/1000*P15+Q9/1000*Q15)</f>
        <v>14.329999999999998</v>
      </c>
      <c r="S9" s="88"/>
    </row>
    <row r="10" spans="2:137" ht="17.25" customHeight="1">
      <c r="B10" s="63" t="s">
        <v>57</v>
      </c>
      <c r="C10" s="63"/>
      <c r="D10" s="63"/>
      <c r="E10" s="4">
        <v>100</v>
      </c>
      <c r="F10" s="3">
        <v>25</v>
      </c>
      <c r="G10" s="3"/>
      <c r="H10" s="3"/>
      <c r="I10" s="3"/>
      <c r="J10" s="3">
        <v>2.4</v>
      </c>
      <c r="K10" s="3"/>
      <c r="L10" s="3"/>
      <c r="M10" s="3"/>
      <c r="N10" s="3">
        <v>1</v>
      </c>
      <c r="O10" s="3"/>
      <c r="P10" s="3"/>
      <c r="Q10" s="3"/>
      <c r="R10" s="5">
        <f>SUM(F10/1000*F15+G10/1000*G15+H10/1000*H15+I10/1000*I15+J10/1000*J15+K10/1000*K15+L10/1000*L15+M10/1000*M15+N10/1000*N15+O10/1000*O15+P10/1000*P15+Q10/1000*Q15)</f>
        <v>4.5299999999999994</v>
      </c>
      <c r="S10" s="88"/>
    </row>
    <row r="11" spans="2:137" ht="15.75" customHeight="1">
      <c r="B11" s="63" t="s">
        <v>18</v>
      </c>
      <c r="C11" s="63"/>
      <c r="D11" s="63"/>
      <c r="E11" s="4">
        <v>200</v>
      </c>
      <c r="F11" s="3"/>
      <c r="G11" s="3"/>
      <c r="H11" s="3"/>
      <c r="I11" s="3"/>
      <c r="J11" s="3"/>
      <c r="K11" s="3"/>
      <c r="L11" s="3"/>
      <c r="M11" s="3">
        <v>17</v>
      </c>
      <c r="N11" s="3"/>
      <c r="O11" s="3"/>
      <c r="P11" s="3"/>
      <c r="Q11" s="3">
        <v>2</v>
      </c>
      <c r="R11" s="5">
        <f>SUM(F11/1000*F15+G11/1000*G15+H11/1000*H15+I11/1000*I15+J11/1000*J15+K11/1000*K15+L11/1000*L15+M11/1000*M15+N11/1000*N15+O11/1000*O15+P11/1000*P15+Q11/1000*Q15)</f>
        <v>4.8449999999999998</v>
      </c>
      <c r="S11" s="88"/>
    </row>
    <row r="12" spans="2:137" ht="18" customHeight="1">
      <c r="B12" s="63" t="s">
        <v>19</v>
      </c>
      <c r="C12" s="63"/>
      <c r="D12" s="63"/>
      <c r="E12" s="4">
        <v>100</v>
      </c>
      <c r="F12" s="3"/>
      <c r="G12" s="3"/>
      <c r="H12" s="3"/>
      <c r="I12" s="3"/>
      <c r="J12" s="3"/>
      <c r="K12" s="3"/>
      <c r="L12" s="3"/>
      <c r="M12" s="3"/>
      <c r="N12" s="3"/>
      <c r="O12" s="3">
        <v>100</v>
      </c>
      <c r="P12" s="3"/>
      <c r="Q12" s="3"/>
      <c r="R12" s="5">
        <f>SUM(O12/1000*O15)</f>
        <v>7.4</v>
      </c>
      <c r="S12" s="88"/>
    </row>
    <row r="13" spans="2:137" ht="33.75" customHeight="1">
      <c r="B13" s="64" t="s">
        <v>20</v>
      </c>
      <c r="C13" s="64"/>
      <c r="D13" s="64"/>
      <c r="E13" s="4"/>
      <c r="F13" s="3">
        <f t="shared" ref="F13:Q13" si="0">F6+F7+F8+F9+F10+F11+F12</f>
        <v>25</v>
      </c>
      <c r="G13" s="3">
        <f t="shared" si="0"/>
        <v>80</v>
      </c>
      <c r="H13" s="3">
        <f t="shared" si="0"/>
        <v>15</v>
      </c>
      <c r="I13" s="3"/>
      <c r="J13" s="3">
        <f t="shared" si="0"/>
        <v>4.8</v>
      </c>
      <c r="K13" s="3">
        <f t="shared" si="0"/>
        <v>80</v>
      </c>
      <c r="L13" s="3">
        <f t="shared" si="0"/>
        <v>63</v>
      </c>
      <c r="M13" s="3">
        <f t="shared" si="0"/>
        <v>18</v>
      </c>
      <c r="N13" s="3">
        <f t="shared" si="0"/>
        <v>3</v>
      </c>
      <c r="O13" s="3">
        <f t="shared" si="0"/>
        <v>100</v>
      </c>
      <c r="P13" s="3"/>
      <c r="Q13" s="3">
        <f t="shared" si="0"/>
        <v>2</v>
      </c>
      <c r="R13" s="5">
        <f>SUM(R6:R12)</f>
        <v>75.64500000000001</v>
      </c>
      <c r="S13" s="88"/>
    </row>
    <row r="14" spans="2:137" s="65" customFormat="1" ht="47.25" customHeight="1">
      <c r="B14" s="64" t="s">
        <v>21</v>
      </c>
      <c r="C14" s="64"/>
      <c r="D14" s="64"/>
      <c r="E14" s="4">
        <v>89</v>
      </c>
      <c r="F14" s="4">
        <f>E14*F13/1000</f>
        <v>2.2250000000000001</v>
      </c>
      <c r="G14" s="4">
        <f>E14*G13/1000</f>
        <v>7.12</v>
      </c>
      <c r="H14" s="4">
        <f>E14*H13/1000</f>
        <v>1.335</v>
      </c>
      <c r="I14" s="4"/>
      <c r="J14" s="4">
        <f>E14*J13/1000</f>
        <v>0.42719999999999997</v>
      </c>
      <c r="K14" s="4">
        <f>E14*K13/1000</f>
        <v>7.12</v>
      </c>
      <c r="L14" s="4">
        <f>E14*L13/1000</f>
        <v>5.6070000000000002</v>
      </c>
      <c r="M14" s="4">
        <f>E14*M13/1000</f>
        <v>1.6020000000000001</v>
      </c>
      <c r="N14" s="4">
        <f>E14*N13/1000</f>
        <v>0.26700000000000002</v>
      </c>
      <c r="O14" s="4">
        <f>E14*O13/1000</f>
        <v>8.9</v>
      </c>
      <c r="P14" s="4"/>
      <c r="Q14" s="4">
        <f>E14*Q13/1000</f>
        <v>0.17799999999999999</v>
      </c>
      <c r="R14" s="4"/>
    </row>
    <row r="15" spans="2:137" ht="21" customHeight="1">
      <c r="B15" s="64" t="s">
        <v>22</v>
      </c>
      <c r="C15" s="64"/>
      <c r="D15" s="64"/>
      <c r="E15" s="3"/>
      <c r="F15" s="3">
        <v>70</v>
      </c>
      <c r="G15" s="3">
        <v>520</v>
      </c>
      <c r="H15" s="3">
        <v>130</v>
      </c>
      <c r="I15" s="3"/>
      <c r="J15" s="3">
        <v>1150</v>
      </c>
      <c r="K15" s="3">
        <v>120</v>
      </c>
      <c r="L15" s="3">
        <v>45</v>
      </c>
      <c r="M15" s="3">
        <v>85</v>
      </c>
      <c r="N15" s="3">
        <v>20</v>
      </c>
      <c r="O15" s="3">
        <v>74</v>
      </c>
      <c r="P15" s="3"/>
      <c r="Q15" s="3">
        <v>1700</v>
      </c>
      <c r="R15" s="3"/>
    </row>
    <row r="16" spans="2:137" ht="22.5" customHeight="1">
      <c r="B16" s="64" t="s">
        <v>23</v>
      </c>
      <c r="C16" s="64"/>
      <c r="D16" s="64"/>
      <c r="E16" s="3"/>
      <c r="F16" s="3">
        <f>SUM(F14*F15)</f>
        <v>155.75</v>
      </c>
      <c r="G16" s="3">
        <f>SUM(G14*G15)</f>
        <v>3702.4</v>
      </c>
      <c r="H16" s="3">
        <f>SUM(H14*H15)</f>
        <v>173.54999999999998</v>
      </c>
      <c r="I16" s="3"/>
      <c r="J16" s="3">
        <f t="shared" ref="J16:Q16" si="1">SUM(J14*J15)</f>
        <v>491.28</v>
      </c>
      <c r="K16" s="3">
        <f t="shared" si="1"/>
        <v>854.4</v>
      </c>
      <c r="L16" s="3">
        <f t="shared" si="1"/>
        <v>252.315</v>
      </c>
      <c r="M16" s="3">
        <f t="shared" si="1"/>
        <v>136.17000000000002</v>
      </c>
      <c r="N16" s="3">
        <f t="shared" si="1"/>
        <v>5.34</v>
      </c>
      <c r="O16" s="3">
        <f t="shared" si="1"/>
        <v>658.6</v>
      </c>
      <c r="P16" s="3"/>
      <c r="Q16" s="3">
        <f t="shared" si="1"/>
        <v>302.59999999999997</v>
      </c>
      <c r="R16" s="66">
        <f>SUM(F16:Q16)</f>
        <v>6732.4050000000007</v>
      </c>
    </row>
    <row r="17" spans="2:18" ht="27.75" customHeight="1">
      <c r="B17" s="64" t="s">
        <v>24</v>
      </c>
      <c r="C17" s="64"/>
      <c r="D17" s="6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2:18" ht="27" customHeight="1">
      <c r="B18" s="64" t="s">
        <v>25</v>
      </c>
      <c r="C18" s="64"/>
      <c r="D18" s="64"/>
      <c r="E18" s="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5">
        <f>SUM(R16/E14)</f>
        <v>75.64500000000001</v>
      </c>
    </row>
    <row r="19" spans="2:18">
      <c r="B19" s="90"/>
      <c r="C19" s="90"/>
      <c r="D19" s="90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</row>
    <row r="21" spans="2:18">
      <c r="C21" s="72" t="s">
        <v>69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</row>
    <row r="22" spans="2:18">
      <c r="D22" s="72" t="s">
        <v>64</v>
      </c>
      <c r="E22" s="72"/>
      <c r="F22" s="72"/>
      <c r="G22" s="72"/>
      <c r="H22" s="72"/>
      <c r="I22" s="72"/>
      <c r="J22" s="72"/>
      <c r="K22" s="73" t="s">
        <v>68</v>
      </c>
      <c r="L22" s="73"/>
      <c r="M22" s="73"/>
      <c r="N22" s="73"/>
      <c r="O22" s="73"/>
      <c r="P22" s="73"/>
    </row>
  </sheetData>
  <mergeCells count="34">
    <mergeCell ref="D22:J22"/>
    <mergeCell ref="K22:P22"/>
    <mergeCell ref="B14:D14"/>
    <mergeCell ref="B15:D15"/>
    <mergeCell ref="B16:D16"/>
    <mergeCell ref="B17:D17"/>
    <mergeCell ref="B18:D18"/>
    <mergeCell ref="C21:Q21"/>
    <mergeCell ref="Q2:Q5"/>
    <mergeCell ref="R2:R5"/>
    <mergeCell ref="B5:D5"/>
    <mergeCell ref="B6:D6"/>
    <mergeCell ref="B7:D7"/>
    <mergeCell ref="J2:J5"/>
    <mergeCell ref="K2:K5"/>
    <mergeCell ref="L2:L5"/>
    <mergeCell ref="M2:M5"/>
    <mergeCell ref="N2:N5"/>
    <mergeCell ref="O2:O5"/>
    <mergeCell ref="B2:D2"/>
    <mergeCell ref="E2:E5"/>
    <mergeCell ref="F2:F5"/>
    <mergeCell ref="G2:G5"/>
    <mergeCell ref="H2:H5"/>
    <mergeCell ref="I2:I5"/>
    <mergeCell ref="B13:D13"/>
    <mergeCell ref="P2:P5"/>
    <mergeCell ref="B8:D8"/>
    <mergeCell ref="B9:D9"/>
    <mergeCell ref="B10:D10"/>
    <mergeCell ref="B11:D11"/>
    <mergeCell ref="B12:D12"/>
    <mergeCell ref="B3:D3"/>
    <mergeCell ref="B4:D4"/>
  </mergeCells>
  <pageMargins left="0.78740157480314965" right="0" top="0.74803149606299213" bottom="0" header="0" footer="0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понедельник 2 нед.</vt:lpstr>
      <vt:lpstr>вторник 2 нед.</vt:lpstr>
      <vt:lpstr>среда 2 нед.</vt:lpstr>
      <vt:lpstr>четверг 2 нед.</vt:lpstr>
      <vt:lpstr>пятница 2 нед </vt:lpstr>
      <vt:lpstr>суббота 2 нед. 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2004-01-01T00:06:06Z</dcterms:modified>
</cp:coreProperties>
</file>